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n 10 pro\OneDrive\Desktop\"/>
    </mc:Choice>
  </mc:AlternateContent>
  <xr:revisionPtr revIDLastSave="0" documentId="13_ncr:1_{9FE89597-822A-426D-8343-FCD89873AB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" r:id="rId1"/>
    <sheet name="Prihodi po ekonomskoj klas." sheetId="3" r:id="rId2"/>
    <sheet name="Rashodi po ekonomskoj klas." sheetId="11" r:id="rId3"/>
    <sheet name="Prihodi  prema izvorima finan" sheetId="5" r:id="rId4"/>
    <sheet name="Rashodi prema izvorima finan" sheetId="12" r:id="rId5"/>
    <sheet name="Rashodi prema funkcijskoj k " sheetId="8" r:id="rId6"/>
    <sheet name="Račun financiranja" sheetId="6" r:id="rId7"/>
    <sheet name="POSEBNI DIO" sheetId="7" r:id="rId8"/>
  </sheets>
  <definedNames>
    <definedName name="_xlnm.Print_Area" localSheetId="1">'Prihodi po ekonomskoj klas.'!$A$1:$K$56</definedName>
    <definedName name="_xlnm.Print_Area" localSheetId="0">SAŽETAK!$A$1:$L$36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1" i="7" l="1"/>
  <c r="C91" i="7"/>
  <c r="C53" i="7"/>
  <c r="C20" i="7"/>
  <c r="E19" i="7"/>
  <c r="E74" i="7"/>
  <c r="E73" i="7" s="1"/>
  <c r="D74" i="7"/>
  <c r="D73" i="7" s="1"/>
  <c r="C74" i="7"/>
  <c r="C73" i="7"/>
  <c r="D79" i="7"/>
  <c r="E115" i="7"/>
  <c r="E93" i="7"/>
  <c r="C111" i="7"/>
  <c r="D111" i="7" s="1"/>
  <c r="C104" i="7"/>
  <c r="D104" i="7" s="1"/>
  <c r="C99" i="7"/>
  <c r="C93" i="7"/>
  <c r="D123" i="7"/>
  <c r="E117" i="7"/>
  <c r="C117" i="7"/>
  <c r="C115" i="7"/>
  <c r="D124" i="7"/>
  <c r="D119" i="7"/>
  <c r="D128" i="7"/>
  <c r="E127" i="7"/>
  <c r="E126" i="7" s="1"/>
  <c r="C127" i="7"/>
  <c r="C126" i="7" s="1"/>
  <c r="D116" i="7"/>
  <c r="D115" i="7" s="1"/>
  <c r="D218" i="7"/>
  <c r="D217" i="7"/>
  <c r="E216" i="7"/>
  <c r="C216" i="7"/>
  <c r="C215" i="7" s="1"/>
  <c r="E84" i="7"/>
  <c r="C84" i="7"/>
  <c r="E171" i="7"/>
  <c r="E168" i="7"/>
  <c r="E134" i="7"/>
  <c r="C130" i="7"/>
  <c r="D130" i="7" s="1"/>
  <c r="E130" i="7"/>
  <c r="E104" i="7"/>
  <c r="D110" i="7"/>
  <c r="E82" i="7"/>
  <c r="E81" i="7" s="1"/>
  <c r="D82" i="7"/>
  <c r="C82" i="7"/>
  <c r="E55" i="7"/>
  <c r="E71" i="7"/>
  <c r="C71" i="7"/>
  <c r="E246" i="7"/>
  <c r="D250" i="7"/>
  <c r="E249" i="7"/>
  <c r="C246" i="7"/>
  <c r="C249" i="7"/>
  <c r="D252" i="7"/>
  <c r="D251" i="7"/>
  <c r="D248" i="7"/>
  <c r="D247" i="7"/>
  <c r="D243" i="7"/>
  <c r="D242" i="7"/>
  <c r="E241" i="7"/>
  <c r="C241" i="7"/>
  <c r="D241" i="7" s="1"/>
  <c r="D240" i="7"/>
  <c r="D239" i="7"/>
  <c r="D238" i="7"/>
  <c r="E237" i="7"/>
  <c r="C237" i="7"/>
  <c r="D237" i="7" s="1"/>
  <c r="C168" i="7"/>
  <c r="D168" i="7" s="1"/>
  <c r="C171" i="7"/>
  <c r="D171" i="7" s="1"/>
  <c r="D176" i="7"/>
  <c r="D177" i="7"/>
  <c r="D173" i="7"/>
  <c r="D172" i="7"/>
  <c r="D170" i="7"/>
  <c r="D169" i="7"/>
  <c r="E232" i="7"/>
  <c r="E231" i="7" s="1"/>
  <c r="E230" i="7" s="1"/>
  <c r="C232" i="7"/>
  <c r="C231" i="7" s="1"/>
  <c r="C230" i="7" s="1"/>
  <c r="D233" i="7"/>
  <c r="D232" i="7" s="1"/>
  <c r="D231" i="7" s="1"/>
  <c r="D230" i="7" s="1"/>
  <c r="D229" i="7"/>
  <c r="D228" i="7" s="1"/>
  <c r="D227" i="7" s="1"/>
  <c r="D226" i="7" s="1"/>
  <c r="E228" i="7"/>
  <c r="E227" i="7" s="1"/>
  <c r="E226" i="7" s="1"/>
  <c r="C228" i="7"/>
  <c r="C227" i="7" s="1"/>
  <c r="C226" i="7" s="1"/>
  <c r="C225" i="7" s="1"/>
  <c r="E222" i="7"/>
  <c r="E221" i="7" s="1"/>
  <c r="E220" i="7" s="1"/>
  <c r="E219" i="7" s="1"/>
  <c r="D224" i="7"/>
  <c r="D223" i="7"/>
  <c r="D214" i="7"/>
  <c r="D213" i="7"/>
  <c r="C222" i="7"/>
  <c r="C221" i="7" s="1"/>
  <c r="C220" i="7" s="1"/>
  <c r="C219" i="7" s="1"/>
  <c r="E212" i="7"/>
  <c r="E211" i="7" s="1"/>
  <c r="C212" i="7"/>
  <c r="C211" i="7" s="1"/>
  <c r="D209" i="7"/>
  <c r="D208" i="7"/>
  <c r="D207" i="7"/>
  <c r="E206" i="7"/>
  <c r="E205" i="7" s="1"/>
  <c r="E204" i="7" s="1"/>
  <c r="C206" i="7"/>
  <c r="C205" i="7" s="1"/>
  <c r="C204" i="7" s="1"/>
  <c r="D203" i="7"/>
  <c r="D202" i="7" s="1"/>
  <c r="D201" i="7" s="1"/>
  <c r="D200" i="7" s="1"/>
  <c r="E202" i="7"/>
  <c r="E201" i="7" s="1"/>
  <c r="E200" i="7" s="1"/>
  <c r="C202" i="7"/>
  <c r="C201" i="7" s="1"/>
  <c r="C200" i="7" s="1"/>
  <c r="D199" i="7"/>
  <c r="D198" i="7"/>
  <c r="D197" i="7"/>
  <c r="D196" i="7"/>
  <c r="D195" i="7"/>
  <c r="D194" i="7"/>
  <c r="E193" i="7"/>
  <c r="E192" i="7" s="1"/>
  <c r="E191" i="7" s="1"/>
  <c r="C193" i="7"/>
  <c r="C192" i="7" s="1"/>
  <c r="E188" i="7"/>
  <c r="E187" i="7" s="1"/>
  <c r="D190" i="7"/>
  <c r="D189" i="7"/>
  <c r="C188" i="7"/>
  <c r="D188" i="7" s="1"/>
  <c r="D186" i="7"/>
  <c r="D185" i="7"/>
  <c r="D184" i="7"/>
  <c r="E181" i="7"/>
  <c r="E183" i="7"/>
  <c r="C183" i="7"/>
  <c r="D183" i="7" s="1"/>
  <c r="C181" i="7"/>
  <c r="D181" i="7" s="1"/>
  <c r="D182" i="7"/>
  <c r="E163" i="7"/>
  <c r="E162" i="7" s="1"/>
  <c r="E161" i="7" s="1"/>
  <c r="E160" i="7" s="1"/>
  <c r="C163" i="7"/>
  <c r="D163" i="7" s="1"/>
  <c r="D164" i="7"/>
  <c r="E156" i="7"/>
  <c r="E152" i="7"/>
  <c r="C152" i="7"/>
  <c r="D152" i="7" s="1"/>
  <c r="C156" i="7"/>
  <c r="D159" i="7"/>
  <c r="E145" i="7"/>
  <c r="E147" i="7"/>
  <c r="C147" i="7"/>
  <c r="D147" i="7" s="1"/>
  <c r="C145" i="7"/>
  <c r="D158" i="7"/>
  <c r="D157" i="7"/>
  <c r="D155" i="7"/>
  <c r="D154" i="7"/>
  <c r="D153" i="7"/>
  <c r="D148" i="7"/>
  <c r="D146" i="7"/>
  <c r="D145" i="7"/>
  <c r="D141" i="7"/>
  <c r="D139" i="7"/>
  <c r="D138" i="7"/>
  <c r="D137" i="7"/>
  <c r="D135" i="7"/>
  <c r="C134" i="7"/>
  <c r="D134" i="7" s="1"/>
  <c r="D140" i="7"/>
  <c r="D136" i="7"/>
  <c r="D133" i="7"/>
  <c r="D131" i="7"/>
  <c r="E111" i="7"/>
  <c r="D112" i="7"/>
  <c r="D109" i="7"/>
  <c r="E99" i="7"/>
  <c r="D99" i="7"/>
  <c r="D107" i="7"/>
  <c r="D106" i="7"/>
  <c r="D105" i="7"/>
  <c r="D103" i="7"/>
  <c r="D102" i="7"/>
  <c r="D101" i="7"/>
  <c r="D100" i="7"/>
  <c r="D125" i="7"/>
  <c r="D97" i="7"/>
  <c r="D96" i="7"/>
  <c r="D122" i="7"/>
  <c r="D121" i="7"/>
  <c r="D120" i="7"/>
  <c r="D95" i="7"/>
  <c r="D118" i="7"/>
  <c r="D94" i="7"/>
  <c r="D90" i="7"/>
  <c r="C55" i="7"/>
  <c r="D72" i="7"/>
  <c r="D70" i="7"/>
  <c r="D78" i="7"/>
  <c r="E49" i="7"/>
  <c r="D89" i="7"/>
  <c r="D87" i="7"/>
  <c r="D86" i="7"/>
  <c r="D85" i="7"/>
  <c r="D69" i="7"/>
  <c r="D68" i="7"/>
  <c r="D67" i="7"/>
  <c r="D66" i="7"/>
  <c r="D65" i="7"/>
  <c r="D64" i="7"/>
  <c r="D63" i="7"/>
  <c r="D62" i="7"/>
  <c r="D61" i="7"/>
  <c r="D77" i="7"/>
  <c r="D76" i="7"/>
  <c r="D60" i="7"/>
  <c r="D59" i="7"/>
  <c r="D58" i="7"/>
  <c r="D57" i="7"/>
  <c r="D75" i="7"/>
  <c r="D56" i="7"/>
  <c r="D52" i="7"/>
  <c r="D51" i="7"/>
  <c r="D50" i="7"/>
  <c r="C49" i="7"/>
  <c r="D49" i="7" s="1"/>
  <c r="E28" i="7"/>
  <c r="C28" i="7"/>
  <c r="D28" i="7" s="1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6" i="7"/>
  <c r="D25" i="7"/>
  <c r="D24" i="7"/>
  <c r="D23" i="7"/>
  <c r="E22" i="7"/>
  <c r="E21" i="7" s="1"/>
  <c r="C22" i="7"/>
  <c r="C21" i="7" s="1"/>
  <c r="D21" i="7" s="1"/>
  <c r="C19" i="7" l="1"/>
  <c r="E114" i="7"/>
  <c r="C98" i="7"/>
  <c r="E113" i="7"/>
  <c r="C114" i="7"/>
  <c r="C113" i="7" s="1"/>
  <c r="D93" i="7"/>
  <c r="D117" i="7"/>
  <c r="D114" i="7" s="1"/>
  <c r="F115" i="7"/>
  <c r="D216" i="7"/>
  <c r="D215" i="7" s="1"/>
  <c r="C210" i="7"/>
  <c r="C17" i="7" s="1"/>
  <c r="D17" i="7" s="1"/>
  <c r="D127" i="7"/>
  <c r="D126" i="7" s="1"/>
  <c r="F126" i="7" s="1"/>
  <c r="F200" i="7"/>
  <c r="E215" i="7"/>
  <c r="F145" i="7"/>
  <c r="F152" i="7"/>
  <c r="F237" i="7"/>
  <c r="F104" i="7"/>
  <c r="F168" i="7"/>
  <c r="F82" i="7"/>
  <c r="F181" i="7"/>
  <c r="F28" i="7"/>
  <c r="F99" i="7"/>
  <c r="F130" i="7"/>
  <c r="F49" i="7"/>
  <c r="F147" i="7"/>
  <c r="F230" i="7"/>
  <c r="F241" i="7"/>
  <c r="E167" i="7"/>
  <c r="E166" i="7" s="1"/>
  <c r="F21" i="7"/>
  <c r="F111" i="7"/>
  <c r="E129" i="7"/>
  <c r="F183" i="7"/>
  <c r="F226" i="7"/>
  <c r="F134" i="7"/>
  <c r="F231" i="7"/>
  <c r="F171" i="7"/>
  <c r="F201" i="7"/>
  <c r="F202" i="7"/>
  <c r="F227" i="7"/>
  <c r="F232" i="7"/>
  <c r="F163" i="7"/>
  <c r="F188" i="7"/>
  <c r="F228" i="7"/>
  <c r="E80" i="7"/>
  <c r="E245" i="7"/>
  <c r="C245" i="7"/>
  <c r="C244" i="7" s="1"/>
  <c r="D55" i="7"/>
  <c r="F55" i="7" s="1"/>
  <c r="E225" i="7"/>
  <c r="D212" i="7"/>
  <c r="D211" i="7" s="1"/>
  <c r="E54" i="7"/>
  <c r="D249" i="7"/>
  <c r="F249" i="7" s="1"/>
  <c r="D246" i="7"/>
  <c r="F246" i="7" s="1"/>
  <c r="C167" i="7"/>
  <c r="C166" i="7" s="1"/>
  <c r="C165" i="7" s="1"/>
  <c r="D222" i="7"/>
  <c r="D221" i="7" s="1"/>
  <c r="D220" i="7" s="1"/>
  <c r="D225" i="7"/>
  <c r="E236" i="7"/>
  <c r="C236" i="7"/>
  <c r="D206" i="7"/>
  <c r="D205" i="7" s="1"/>
  <c r="D204" i="7" s="1"/>
  <c r="F204" i="7" s="1"/>
  <c r="D193" i="7"/>
  <c r="F193" i="7" s="1"/>
  <c r="D192" i="7"/>
  <c r="F192" i="7" s="1"/>
  <c r="C191" i="7"/>
  <c r="D191" i="7" s="1"/>
  <c r="F191" i="7" s="1"/>
  <c r="C187" i="7"/>
  <c r="D187" i="7" s="1"/>
  <c r="F187" i="7" s="1"/>
  <c r="C180" i="7"/>
  <c r="D180" i="7" s="1"/>
  <c r="C144" i="7"/>
  <c r="D144" i="7" s="1"/>
  <c r="E151" i="7"/>
  <c r="E180" i="7"/>
  <c r="E98" i="7"/>
  <c r="E92" i="7" s="1"/>
  <c r="E144" i="7"/>
  <c r="C162" i="7"/>
  <c r="C151" i="7"/>
  <c r="C150" i="7" s="1"/>
  <c r="C129" i="7"/>
  <c r="E27" i="7"/>
  <c r="C27" i="7"/>
  <c r="D22" i="7"/>
  <c r="F22" i="7" s="1"/>
  <c r="C22" i="11"/>
  <c r="C14" i="11"/>
  <c r="C13" i="11" s="1"/>
  <c r="C12" i="11" s="1"/>
  <c r="C15" i="11"/>
  <c r="F12" i="11"/>
  <c r="F13" i="11"/>
  <c r="F66" i="11"/>
  <c r="D66" i="11"/>
  <c r="D65" i="11"/>
  <c r="H62" i="11"/>
  <c r="H58" i="11"/>
  <c r="G58" i="11"/>
  <c r="D13" i="11"/>
  <c r="D62" i="11"/>
  <c r="D58" i="11"/>
  <c r="D53" i="11"/>
  <c r="D22" i="11"/>
  <c r="D23" i="11"/>
  <c r="F22" i="11"/>
  <c r="F23" i="11"/>
  <c r="F20" i="11"/>
  <c r="F18" i="11"/>
  <c r="F15" i="11"/>
  <c r="H53" i="11"/>
  <c r="E76" i="11"/>
  <c r="F75" i="11"/>
  <c r="D75" i="11"/>
  <c r="E75" i="11" s="1"/>
  <c r="C75" i="11"/>
  <c r="D34" i="11"/>
  <c r="F34" i="11"/>
  <c r="C34" i="11"/>
  <c r="F73" i="11"/>
  <c r="D73" i="11"/>
  <c r="C73" i="11"/>
  <c r="F69" i="11"/>
  <c r="D69" i="11"/>
  <c r="E69" i="11" s="1"/>
  <c r="C69" i="11"/>
  <c r="F67" i="11"/>
  <c r="D67" i="11"/>
  <c r="C67" i="11"/>
  <c r="F63" i="11"/>
  <c r="F62" i="11" s="1"/>
  <c r="D63" i="11"/>
  <c r="C63" i="11"/>
  <c r="C62" i="11" s="1"/>
  <c r="G62" i="11" s="1"/>
  <c r="F59" i="11"/>
  <c r="F58" i="11" s="1"/>
  <c r="D59" i="11"/>
  <c r="E59" i="11" s="1"/>
  <c r="C59" i="11"/>
  <c r="C58" i="11" s="1"/>
  <c r="F54" i="11"/>
  <c r="F53" i="11" s="1"/>
  <c r="D54" i="11"/>
  <c r="E53" i="11" s="1"/>
  <c r="C54" i="11"/>
  <c r="C53" i="11" s="1"/>
  <c r="G53" i="11" s="1"/>
  <c r="F46" i="11"/>
  <c r="C46" i="11"/>
  <c r="F44" i="11"/>
  <c r="D44" i="11"/>
  <c r="E44" i="11" s="1"/>
  <c r="C44" i="11"/>
  <c r="F27" i="11"/>
  <c r="E33" i="11"/>
  <c r="E32" i="11"/>
  <c r="E31" i="11"/>
  <c r="E30" i="11"/>
  <c r="E29" i="11"/>
  <c r="D27" i="11"/>
  <c r="E27" i="11" s="1"/>
  <c r="C27" i="11"/>
  <c r="E74" i="11"/>
  <c r="E73" i="11"/>
  <c r="E72" i="11"/>
  <c r="E71" i="11"/>
  <c r="E70" i="11"/>
  <c r="E68" i="11"/>
  <c r="E64" i="11"/>
  <c r="E61" i="11"/>
  <c r="E60" i="11"/>
  <c r="E57" i="11"/>
  <c r="E56" i="11"/>
  <c r="E55" i="11"/>
  <c r="E52" i="11"/>
  <c r="E51" i="11"/>
  <c r="E50" i="11"/>
  <c r="E49" i="11"/>
  <c r="E48" i="11"/>
  <c r="E45" i="11"/>
  <c r="E43" i="11"/>
  <c r="E42" i="11"/>
  <c r="E41" i="11"/>
  <c r="E40" i="11"/>
  <c r="E39" i="11"/>
  <c r="E38" i="11"/>
  <c r="E37" i="11"/>
  <c r="E36" i="11"/>
  <c r="E35" i="11"/>
  <c r="E34" i="11"/>
  <c r="E28" i="11"/>
  <c r="E26" i="11"/>
  <c r="E25" i="11"/>
  <c r="E24" i="11"/>
  <c r="E21" i="11"/>
  <c r="E19" i="11"/>
  <c r="E16" i="11"/>
  <c r="E17" i="11"/>
  <c r="C23" i="11"/>
  <c r="D20" i="11"/>
  <c r="E20" i="11" s="1"/>
  <c r="C20" i="11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F26" i="12"/>
  <c r="F24" i="12"/>
  <c r="F19" i="12"/>
  <c r="F17" i="12"/>
  <c r="F14" i="12"/>
  <c r="F11" i="12"/>
  <c r="E19" i="12"/>
  <c r="C25" i="5"/>
  <c r="D25" i="5"/>
  <c r="E25" i="5"/>
  <c r="F25" i="5"/>
  <c r="E26" i="12"/>
  <c r="D26" i="12"/>
  <c r="C26" i="12"/>
  <c r="E24" i="12"/>
  <c r="D24" i="12"/>
  <c r="C24" i="12"/>
  <c r="D19" i="12"/>
  <c r="C19" i="12"/>
  <c r="E17" i="12"/>
  <c r="D17" i="12"/>
  <c r="C17" i="12"/>
  <c r="E14" i="12"/>
  <c r="D14" i="12"/>
  <c r="C14" i="12"/>
  <c r="E11" i="12"/>
  <c r="D11" i="12"/>
  <c r="D10" i="12" s="1"/>
  <c r="C11" i="12"/>
  <c r="E47" i="11"/>
  <c r="D18" i="11"/>
  <c r="E18" i="11" s="1"/>
  <c r="C18" i="11"/>
  <c r="D15" i="11"/>
  <c r="E15" i="11" s="1"/>
  <c r="G9" i="8"/>
  <c r="G8" i="8"/>
  <c r="F9" i="8"/>
  <c r="F8" i="8"/>
  <c r="H11" i="5"/>
  <c r="H27" i="5"/>
  <c r="H26" i="5"/>
  <c r="H24" i="5"/>
  <c r="H22" i="5"/>
  <c r="H21" i="5"/>
  <c r="H20" i="5"/>
  <c r="H19" i="5"/>
  <c r="H17" i="5"/>
  <c r="H15" i="5"/>
  <c r="H14" i="5"/>
  <c r="H12" i="5"/>
  <c r="G27" i="5"/>
  <c r="G26" i="5"/>
  <c r="G24" i="5"/>
  <c r="G22" i="5"/>
  <c r="G21" i="5"/>
  <c r="G20" i="5"/>
  <c r="G19" i="5"/>
  <c r="G17" i="5"/>
  <c r="G15" i="5"/>
  <c r="G14" i="5"/>
  <c r="G12" i="5"/>
  <c r="G11" i="5"/>
  <c r="E18" i="5"/>
  <c r="D18" i="5"/>
  <c r="E13" i="5"/>
  <c r="D13" i="5"/>
  <c r="D113" i="7" l="1"/>
  <c r="D98" i="7"/>
  <c r="F98" i="7" s="1"/>
  <c r="F216" i="7"/>
  <c r="F215" i="7"/>
  <c r="F127" i="7"/>
  <c r="D210" i="7"/>
  <c r="E210" i="7"/>
  <c r="E17" i="7" s="1"/>
  <c r="F17" i="7" s="1"/>
  <c r="F225" i="7"/>
  <c r="F221" i="7"/>
  <c r="E16" i="7"/>
  <c r="C143" i="7"/>
  <c r="C142" i="7" s="1"/>
  <c r="D142" i="7" s="1"/>
  <c r="F222" i="7"/>
  <c r="E20" i="7"/>
  <c r="E14" i="7"/>
  <c r="F211" i="7"/>
  <c r="E179" i="7"/>
  <c r="F180" i="7"/>
  <c r="F205" i="7"/>
  <c r="F206" i="7"/>
  <c r="E244" i="7"/>
  <c r="E235" i="7"/>
  <c r="F212" i="7"/>
  <c r="E143" i="7"/>
  <c r="F144" i="7"/>
  <c r="E150" i="7"/>
  <c r="E165" i="7"/>
  <c r="D219" i="7"/>
  <c r="F219" i="7" s="1"/>
  <c r="F220" i="7"/>
  <c r="E53" i="7"/>
  <c r="D245" i="7"/>
  <c r="D244" i="7" s="1"/>
  <c r="D236" i="7"/>
  <c r="F236" i="7" s="1"/>
  <c r="C235" i="7"/>
  <c r="C234" i="7" s="1"/>
  <c r="D167" i="7"/>
  <c r="F167" i="7" s="1"/>
  <c r="C179" i="7"/>
  <c r="C178" i="7" s="1"/>
  <c r="D151" i="7"/>
  <c r="F151" i="7" s="1"/>
  <c r="D162" i="7"/>
  <c r="F162" i="7" s="1"/>
  <c r="C161" i="7"/>
  <c r="D20" i="7"/>
  <c r="D150" i="7"/>
  <c r="C149" i="7"/>
  <c r="D149" i="7" s="1"/>
  <c r="D129" i="7"/>
  <c r="F129" i="7" s="1"/>
  <c r="D71" i="7"/>
  <c r="F71" i="7" s="1"/>
  <c r="D27" i="7"/>
  <c r="F27" i="7" s="1"/>
  <c r="D12" i="11"/>
  <c r="E22" i="11"/>
  <c r="E23" i="11"/>
  <c r="G22" i="11"/>
  <c r="F65" i="11"/>
  <c r="E54" i="11"/>
  <c r="C66" i="11"/>
  <c r="E65" i="11"/>
  <c r="H65" i="11" s="1"/>
  <c r="E66" i="11"/>
  <c r="H66" i="11" s="1"/>
  <c r="E67" i="11"/>
  <c r="E62" i="11"/>
  <c r="E58" i="11"/>
  <c r="E63" i="11"/>
  <c r="D46" i="11"/>
  <c r="E46" i="11" s="1"/>
  <c r="F14" i="11"/>
  <c r="D14" i="11"/>
  <c r="E14" i="11" s="1"/>
  <c r="C10" i="12"/>
  <c r="E10" i="12"/>
  <c r="F10" i="12"/>
  <c r="F23" i="5"/>
  <c r="E23" i="5"/>
  <c r="D23" i="5"/>
  <c r="F18" i="5"/>
  <c r="F16" i="5"/>
  <c r="E16" i="5"/>
  <c r="D16" i="5"/>
  <c r="F13" i="5"/>
  <c r="F10" i="5"/>
  <c r="E10" i="5"/>
  <c r="D10" i="5"/>
  <c r="C23" i="5"/>
  <c r="C18" i="5"/>
  <c r="C16" i="5"/>
  <c r="C13" i="5"/>
  <c r="C10" i="5"/>
  <c r="I35" i="3"/>
  <c r="I32" i="3"/>
  <c r="I23" i="3"/>
  <c r="I24" i="3"/>
  <c r="I26" i="3"/>
  <c r="I20" i="3"/>
  <c r="G32" i="3"/>
  <c r="H33" i="3"/>
  <c r="G26" i="3"/>
  <c r="H22" i="3"/>
  <c r="H21" i="3"/>
  <c r="G20" i="3"/>
  <c r="I54" i="3"/>
  <c r="I53" i="3" s="1"/>
  <c r="H54" i="3"/>
  <c r="H53" i="3" s="1"/>
  <c r="H52" i="3" s="1"/>
  <c r="G54" i="3"/>
  <c r="G53" i="3" s="1"/>
  <c r="G52" i="3" s="1"/>
  <c r="F32" i="3"/>
  <c r="F93" i="7" l="1"/>
  <c r="C92" i="7"/>
  <c r="F210" i="7"/>
  <c r="D143" i="7"/>
  <c r="F245" i="7"/>
  <c r="E234" i="7"/>
  <c r="F244" i="7"/>
  <c r="E15" i="7"/>
  <c r="E178" i="7"/>
  <c r="E13" i="7"/>
  <c r="E142" i="7"/>
  <c r="F142" i="7" s="1"/>
  <c r="F143" i="7"/>
  <c r="E149" i="7"/>
  <c r="F149" i="7" s="1"/>
  <c r="F150" i="7"/>
  <c r="E12" i="7"/>
  <c r="F20" i="7"/>
  <c r="D84" i="7"/>
  <c r="F84" i="7" s="1"/>
  <c r="C81" i="7"/>
  <c r="C12" i="7"/>
  <c r="D12" i="7" s="1"/>
  <c r="C16" i="7"/>
  <c r="D16" i="7" s="1"/>
  <c r="F16" i="7" s="1"/>
  <c r="D235" i="7"/>
  <c r="F235" i="7" s="1"/>
  <c r="D234" i="7"/>
  <c r="D166" i="7"/>
  <c r="F166" i="7" s="1"/>
  <c r="D165" i="7"/>
  <c r="F165" i="7" s="1"/>
  <c r="D179" i="7"/>
  <c r="D178" i="7" s="1"/>
  <c r="C54" i="7"/>
  <c r="D161" i="7"/>
  <c r="F161" i="7" s="1"/>
  <c r="C160" i="7"/>
  <c r="D160" i="7" s="1"/>
  <c r="F160" i="7" s="1"/>
  <c r="C65" i="11"/>
  <c r="G65" i="11" s="1"/>
  <c r="G66" i="11"/>
  <c r="E13" i="11"/>
  <c r="E12" i="11" s="1"/>
  <c r="H22" i="11"/>
  <c r="G13" i="11"/>
  <c r="H13" i="11"/>
  <c r="H14" i="11"/>
  <c r="G14" i="11"/>
  <c r="G10" i="5"/>
  <c r="H10" i="5"/>
  <c r="G16" i="5"/>
  <c r="H16" i="5"/>
  <c r="G23" i="5"/>
  <c r="H23" i="5"/>
  <c r="H13" i="5"/>
  <c r="G13" i="5"/>
  <c r="H18" i="5"/>
  <c r="G18" i="5"/>
  <c r="G25" i="5"/>
  <c r="H25" i="5"/>
  <c r="C9" i="5"/>
  <c r="D9" i="5"/>
  <c r="E9" i="5"/>
  <c r="F9" i="5"/>
  <c r="I52" i="3"/>
  <c r="K53" i="3"/>
  <c r="J53" i="3"/>
  <c r="F20" i="3"/>
  <c r="I49" i="3"/>
  <c r="I47" i="3" s="1"/>
  <c r="I46" i="3" s="1"/>
  <c r="F49" i="3"/>
  <c r="F47" i="3" s="1"/>
  <c r="G49" i="3"/>
  <c r="G47" i="3" s="1"/>
  <c r="G46" i="3" s="1"/>
  <c r="H50" i="3"/>
  <c r="H27" i="3"/>
  <c r="I43" i="3"/>
  <c r="I42" i="3" s="1"/>
  <c r="I39" i="3"/>
  <c r="I38" i="3" s="1"/>
  <c r="I31" i="3"/>
  <c r="I29" i="3"/>
  <c r="I28" i="3" s="1"/>
  <c r="I18" i="3"/>
  <c r="F18" i="3"/>
  <c r="I15" i="3"/>
  <c r="F15" i="3"/>
  <c r="G15" i="3"/>
  <c r="H15" i="3" s="1"/>
  <c r="G18" i="3"/>
  <c r="H18" i="3" s="1"/>
  <c r="G24" i="3"/>
  <c r="F24" i="3"/>
  <c r="F23" i="3" s="1"/>
  <c r="J23" i="3" s="1"/>
  <c r="G29" i="3"/>
  <c r="G28" i="3" s="1"/>
  <c r="F29" i="3"/>
  <c r="F28" i="3" s="1"/>
  <c r="F26" i="3" s="1"/>
  <c r="H32" i="3"/>
  <c r="G35" i="3"/>
  <c r="H35" i="3" s="1"/>
  <c r="F35" i="3"/>
  <c r="G39" i="3"/>
  <c r="H39" i="3" s="1"/>
  <c r="F39" i="3"/>
  <c r="F38" i="3" s="1"/>
  <c r="G43" i="3"/>
  <c r="H43" i="3" s="1"/>
  <c r="F43" i="3"/>
  <c r="F42" i="3" s="1"/>
  <c r="H48" i="3"/>
  <c r="H44" i="3"/>
  <c r="H41" i="3"/>
  <c r="H40" i="3"/>
  <c r="H37" i="3"/>
  <c r="H36" i="3"/>
  <c r="H34" i="3"/>
  <c r="H30" i="3"/>
  <c r="H25" i="3"/>
  <c r="H19" i="3"/>
  <c r="H17" i="3"/>
  <c r="H16" i="3"/>
  <c r="L33" i="1"/>
  <c r="K33" i="1"/>
  <c r="L19" i="1"/>
  <c r="K19" i="1"/>
  <c r="K18" i="1"/>
  <c r="K17" i="1"/>
  <c r="K16" i="1"/>
  <c r="K14" i="1"/>
  <c r="L14" i="1"/>
  <c r="L18" i="1"/>
  <c r="L17" i="1"/>
  <c r="L16" i="1"/>
  <c r="J28" i="1"/>
  <c r="H28" i="1"/>
  <c r="G28" i="1"/>
  <c r="J35" i="1"/>
  <c r="H35" i="1"/>
  <c r="G35" i="1"/>
  <c r="I34" i="1"/>
  <c r="I33" i="1"/>
  <c r="D92" i="7" l="1"/>
  <c r="F92" i="7" s="1"/>
  <c r="E18" i="7"/>
  <c r="E10" i="7" s="1"/>
  <c r="F12" i="7"/>
  <c r="E11" i="7"/>
  <c r="F234" i="7"/>
  <c r="F178" i="7"/>
  <c r="F179" i="7"/>
  <c r="D81" i="7"/>
  <c r="F81" i="7" s="1"/>
  <c r="C80" i="7"/>
  <c r="D53" i="7"/>
  <c r="C13" i="7"/>
  <c r="D54" i="7"/>
  <c r="F54" i="7" s="1"/>
  <c r="G12" i="11"/>
  <c r="H12" i="11"/>
  <c r="H9" i="5"/>
  <c r="G9" i="5"/>
  <c r="H24" i="3"/>
  <c r="G23" i="3"/>
  <c r="F14" i="3"/>
  <c r="K52" i="3"/>
  <c r="J52" i="3"/>
  <c r="H20" i="3"/>
  <c r="G14" i="3"/>
  <c r="I14" i="3"/>
  <c r="I13" i="3" s="1"/>
  <c r="I12" i="3" s="1"/>
  <c r="F46" i="3"/>
  <c r="F45" i="3" s="1"/>
  <c r="F31" i="3"/>
  <c r="H29" i="3"/>
  <c r="G31" i="3"/>
  <c r="H31" i="3" s="1"/>
  <c r="K31" i="3" s="1"/>
  <c r="I45" i="3"/>
  <c r="J28" i="3"/>
  <c r="H28" i="3"/>
  <c r="K28" i="3" s="1"/>
  <c r="H26" i="3"/>
  <c r="H47" i="3"/>
  <c r="H46" i="3" s="1"/>
  <c r="K46" i="3" s="1"/>
  <c r="J38" i="3"/>
  <c r="G42" i="3"/>
  <c r="H42" i="3" s="1"/>
  <c r="K42" i="3" s="1"/>
  <c r="G38" i="3"/>
  <c r="H38" i="3" s="1"/>
  <c r="K38" i="3" s="1"/>
  <c r="J42" i="3"/>
  <c r="G45" i="3"/>
  <c r="H45" i="3" s="1"/>
  <c r="I35" i="1"/>
  <c r="G19" i="1"/>
  <c r="G16" i="1"/>
  <c r="F13" i="3" l="1"/>
  <c r="F12" i="3" s="1"/>
  <c r="F53" i="7"/>
  <c r="D91" i="7"/>
  <c r="F91" i="7" s="1"/>
  <c r="C15" i="7"/>
  <c r="D15" i="7" s="1"/>
  <c r="F15" i="7" s="1"/>
  <c r="C18" i="7"/>
  <c r="C10" i="7" s="1"/>
  <c r="C9" i="7" s="1"/>
  <c r="C8" i="7" s="1"/>
  <c r="F73" i="7"/>
  <c r="E9" i="7"/>
  <c r="D80" i="7"/>
  <c r="F74" i="7" s="1"/>
  <c r="C14" i="7"/>
  <c r="D14" i="7" s="1"/>
  <c r="F14" i="7" s="1"/>
  <c r="D13" i="7"/>
  <c r="J31" i="3"/>
  <c r="J12" i="3"/>
  <c r="G13" i="3"/>
  <c r="H23" i="3"/>
  <c r="K23" i="3" s="1"/>
  <c r="J14" i="3"/>
  <c r="H14" i="3"/>
  <c r="K14" i="3" s="1"/>
  <c r="J13" i="3"/>
  <c r="J46" i="3"/>
  <c r="J45" i="3"/>
  <c r="K45" i="3"/>
  <c r="G27" i="1"/>
  <c r="J27" i="1"/>
  <c r="H27" i="1"/>
  <c r="G20" i="1"/>
  <c r="I26" i="1"/>
  <c r="I25" i="1"/>
  <c r="I18" i="1"/>
  <c r="I17" i="1"/>
  <c r="I15" i="1"/>
  <c r="I14" i="1"/>
  <c r="D19" i="7" l="1"/>
  <c r="F80" i="7"/>
  <c r="D11" i="7"/>
  <c r="F11" i="7" s="1"/>
  <c r="F13" i="7"/>
  <c r="E8" i="7"/>
  <c r="C11" i="7"/>
  <c r="G12" i="3"/>
  <c r="G56" i="3" s="1"/>
  <c r="H13" i="3"/>
  <c r="I27" i="1"/>
  <c r="I28" i="1" s="1"/>
  <c r="I16" i="1"/>
  <c r="G36" i="1"/>
  <c r="D18" i="7" l="1"/>
  <c r="F19" i="7"/>
  <c r="H12" i="3"/>
  <c r="K13" i="3"/>
  <c r="J19" i="1"/>
  <c r="J16" i="1"/>
  <c r="H16" i="1"/>
  <c r="H19" i="1"/>
  <c r="I19" i="1" s="1"/>
  <c r="I20" i="1" s="1"/>
  <c r="I36" i="1" s="1"/>
  <c r="D10" i="7" l="1"/>
  <c r="F18" i="7"/>
  <c r="K12" i="3"/>
  <c r="H56" i="3"/>
  <c r="J20" i="1"/>
  <c r="H20" i="1"/>
  <c r="D9" i="7" l="1"/>
  <c r="F10" i="7"/>
  <c r="J36" i="1"/>
  <c r="H36" i="1"/>
  <c r="D156" i="7"/>
  <c r="F156" i="7" s="1"/>
  <c r="D8" i="7" l="1"/>
  <c r="F8" i="7" s="1"/>
  <c r="F9" i="7"/>
  <c r="F113" i="7"/>
  <c r="F117" i="7"/>
  <c r="F114" i="7" l="1"/>
</calcChain>
</file>

<file path=xl/sharedStrings.xml><?xml version="1.0" encoding="utf-8"?>
<sst xmlns="http://schemas.openxmlformats.org/spreadsheetml/2006/main" count="815" uniqueCount="330">
  <si>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</si>
  <si>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</si>
  <si>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</si>
  <si>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</si>
  <si>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</si>
  <si>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</si>
  <si>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</si>
  <si>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</si>
  <si>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</si>
  <si>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</si>
  <si>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</si>
  <si>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</si>
  <si>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Pomoći iz inozemstva i od subjekata unutar općeg proračuna</t>
  </si>
  <si>
    <t>PRIJENOS SREDSTAVA IZ PRETHODNE GODINE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</si>
  <si>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</si>
  <si>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</si>
  <si>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</si>
  <si>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</si>
  <si>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</si>
  <si>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</si>
  <si>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</si>
  <si>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</si>
  <si>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</si>
  <si>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</si>
  <si>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</si>
  <si>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</si>
  <si>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</si>
  <si>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</si>
  <si>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</si>
  <si>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</si>
  <si>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</si>
  <si>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</si>
  <si>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</si>
  <si>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>5=4/3*100</t>
  </si>
  <si>
    <t>INDEKS**</t>
  </si>
  <si>
    <t>RAZLIKA PRIMITAKA I IZDATAKA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</si>
  <si>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</si>
  <si>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</si>
  <si>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</si>
  <si>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</si>
  <si>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</si>
  <si>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</si>
  <si>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OSTVARENJE/IZVRŠENJE 
1.1. - 30.6.2026.</t>
  </si>
  <si>
    <t>TEKUĆI PLAN 2026.</t>
  </si>
  <si>
    <t>IZVORNI PLAN ILI REBALANS 2026.</t>
  </si>
  <si>
    <t>Funkcijska 09 Obrazovanje</t>
  </si>
  <si>
    <t>Funkcijska 092 Srednjoškolsko  obrazovanje</t>
  </si>
  <si>
    <t>TEKUĆI PLAN N. 2026.</t>
  </si>
  <si>
    <t xml:space="preserve"> IZVRŠENJE 
1.1.-30.6.2026.</t>
  </si>
  <si>
    <t xml:space="preserve"> IZVRŠENJE 
1.1.-30.6.2025.</t>
  </si>
  <si>
    <t>PRENESENI VIŠAK ILI MANJAK</t>
  </si>
  <si>
    <t>IZVRŠENJE FINANCIJSKOG PLANA ZA RAZDOBLJE 1. 1. - 30. 6. 2026.</t>
  </si>
  <si>
    <t>Avenija Marina Držića 14, Zagreb</t>
  </si>
  <si>
    <t>OIB. 43941485589</t>
  </si>
  <si>
    <t>INDUSTRIJSKA STROJARSKA ŠKOLA</t>
  </si>
  <si>
    <t>SVEUKUPNO PRIHODI</t>
  </si>
  <si>
    <t>6</t>
  </si>
  <si>
    <t>63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</si>
  <si>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</si>
  <si>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</si>
  <si>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</si>
  <si>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</si>
  <si>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</si>
  <si>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</si>
  <si>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</si>
  <si>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</si>
  <si>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</si>
  <si>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</si>
  <si>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64</t>
  </si>
  <si>
    <t>Prihodi od imovine</t>
  </si>
  <si>
    <t>641</t>
  </si>
  <si>
    <t>Prihodi od financijske imovine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</si>
  <si>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</si>
  <si>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</si>
  <si>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</si>
  <si>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</si>
  <si>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</si>
  <si>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</si>
  <si>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</si>
  <si>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</t>
  </si>
  <si>
    <t>661</t>
  </si>
  <si>
    <t>6615</t>
  </si>
  <si>
    <t>Prihodi od pruženih usluga</t>
  </si>
  <si>
    <t>663</t>
  </si>
  <si>
    <t>Donacije od pravnih i fizičkih osoba izvan općeg proračuna te povrat donacija i kapitalnih pomoći po</t>
  </si>
  <si>
    <t>6631</t>
  </si>
  <si>
    <t>Tekuće donacije</t>
  </si>
  <si>
    <t>6632</t>
  </si>
  <si>
    <t>Kapitalne donacije</t>
  </si>
  <si>
    <t>Prihodi iz nadležnog proračuna</t>
  </si>
  <si>
    <t>Prihodi iz nadležnog proračuna za fin. rashoda poslovanja</t>
  </si>
  <si>
    <t>Prihodi iz nadležnog proračuna za fin. Rashoda za nabavu nef. Imovine</t>
  </si>
  <si>
    <t>68</t>
  </si>
  <si>
    <t>Kazne, upravne mjere i ostali prihodi</t>
  </si>
  <si>
    <t>683</t>
  </si>
  <si>
    <t>Ostali prihodi</t>
  </si>
  <si>
    <t>6831</t>
  </si>
  <si>
    <t>7</t>
  </si>
  <si>
    <t>72</t>
  </si>
  <si>
    <t>721</t>
  </si>
  <si>
    <t>7211</t>
  </si>
  <si>
    <t>IZVRŠENJE KORIŠTENJA PRENESENOG REZULTATA-VIŠKA PRIHODA</t>
  </si>
  <si>
    <t>Vlastiti izvori</t>
  </si>
  <si>
    <t>Rezultat poslovanja</t>
  </si>
  <si>
    <t>Višak/manjak prihoda</t>
  </si>
  <si>
    <t>Višak prihoda</t>
  </si>
  <si>
    <t>UKUPNI PRIHODI I PRENESENI REZULTAT</t>
  </si>
  <si>
    <t>Izvršenje prihoda i prenesenog rezultata po ekonomskoj klasifikaciji</t>
  </si>
  <si>
    <t>OSTVARENJE/IZVRŠENJE 
1. 1. - 30. 6. 2025.</t>
  </si>
  <si>
    <t>OSTVARENJE/IZVRŠENJE 
1. 1. - 30. 6. 2026.</t>
  </si>
  <si>
    <t>Prihodi od kamata na oročena sredstva i depozite po viđenju</t>
  </si>
  <si>
    <t>Prihodi od nefinancijske imovine</t>
  </si>
  <si>
    <t>Prihodi od prodaje kratkotrajne nefinancijske imovine, sitnog inventara i autoguma</t>
  </si>
  <si>
    <t>Prihodi od prodaje postrojenja i opreme</t>
  </si>
  <si>
    <t>Uređaji, strojevi i oprema za ostale namjene</t>
  </si>
  <si>
    <t>Prijenosi između proračunskih korisnika istog proračuna</t>
  </si>
  <si>
    <t>Tekući prijenosi između proračunskih korisnika istog proračuna</t>
  </si>
  <si>
    <t>Tekući prijenosi između proračunskih korisnika istog proračuna temeljem prijenosa EU sredstava</t>
  </si>
  <si>
    <t>Izvor 1. OPĆI PRIHODI I PRIMICI</t>
  </si>
  <si>
    <t>Izvor 1.1 OPĆI PRIHODI I PRIMICI</t>
  </si>
  <si>
    <t>Izvor 1.2 OPĆI PRIHODI I PRIMICI</t>
  </si>
  <si>
    <t>Izvor 3. VLASTITI PRIHODI</t>
  </si>
  <si>
    <t>Izvor 3.1. VLASTITI PRIHODI</t>
  </si>
  <si>
    <t>Izvor 4. PRIHODI ZA POSEBNE NAMJENE</t>
  </si>
  <si>
    <t>Izvor 4.3. OSTALI PRIHODI ZA POSEBNE NAMJENE</t>
  </si>
  <si>
    <t>Izvor 5. POMOĆI</t>
  </si>
  <si>
    <t>Izvor 5.1. PROGRAMI UNIJE</t>
  </si>
  <si>
    <t>Izvor 5.2. POMOĆI IZ DRUGIH PRORAČUNA</t>
  </si>
  <si>
    <t>Izvor 6. DONACIJE</t>
  </si>
  <si>
    <t>Izvor 6.1. DONACIJE</t>
  </si>
  <si>
    <t>Izvor 7. PRIHODI OD PRODAJE ILI ZAMJ. NEF. IMOVINE I NAKN. S NASL. OS</t>
  </si>
  <si>
    <t>Izvor 7.1. PRIHODI OD PRODAJE ILI ZAMJ. NEF. IMOVINE I NAKN. S NASL. OS</t>
  </si>
  <si>
    <t>Izvor 5.6. POMOĆI TEMELJEM PRIJENOSA EU SREDSTAVA</t>
  </si>
  <si>
    <t>Izvor 3.1. PRENESENI VIŠAK</t>
  </si>
  <si>
    <t>Izvor 7.1. PRENESENI VIŠAK</t>
  </si>
  <si>
    <t>Izvor 5.1.. PRENESENI VIŠAK</t>
  </si>
  <si>
    <t xml:space="preserve">1.2.  RAČUN PRIHODA I RASHODA </t>
  </si>
  <si>
    <t>1.2.3. IZVJEŠTAJ O RASHODIMA PREMA FUNKCIJSKOJ KLASIFIKACIJI</t>
  </si>
  <si>
    <t>1.3.  RAČUN FINANCIRANJA</t>
  </si>
  <si>
    <t>1. OPĆI DIO</t>
  </si>
  <si>
    <t>1.1. SAŽETAK  RAČUNA PRIHODA I RASHODA I RAČUNA FINANCIRANJA</t>
  </si>
  <si>
    <t xml:space="preserve">1.2.1. IZVJEŠTAJ O PRIHODIMA I RASHODIMA PREMA EKONOMSKOJ KLASIFIKACIJI </t>
  </si>
  <si>
    <t>1.2.2. IZVJEŠTAJ O PRIHODIMA I RASHODIMA PREMA IZVORIMA FINANCIRANJA</t>
  </si>
  <si>
    <t>Prihodi prema izvorima financiranja</t>
  </si>
  <si>
    <t xml:space="preserve">1.3.1. IZVJEŠTAJ RAČUNA FINANCIRANJA PREMA EKONOMSKOJ KLASIFIKACIJI </t>
  </si>
  <si>
    <t>2. POSEBNI DIO</t>
  </si>
  <si>
    <t>SVEUKUPNO RASHODI</t>
  </si>
  <si>
    <t>Rashodi prema izvorima financiranja</t>
  </si>
  <si>
    <t>Izvršenje rashoda po ekonomskoj klasifikaciji</t>
  </si>
  <si>
    <t>1.3.2. IZVJEŠTAJ RAČUNA FINANCIRANJA PREMA IZVORIMA FINANCIRANJA</t>
  </si>
  <si>
    <t>3</t>
  </si>
  <si>
    <t>31</t>
  </si>
  <si>
    <t>311</t>
  </si>
  <si>
    <t>3111</t>
  </si>
  <si>
    <t>3113</t>
  </si>
  <si>
    <t>312</t>
  </si>
  <si>
    <t>3121</t>
  </si>
  <si>
    <t>313</t>
  </si>
  <si>
    <t>3132</t>
  </si>
  <si>
    <t>32</t>
  </si>
  <si>
    <t>321</t>
  </si>
  <si>
    <t>3211</t>
  </si>
  <si>
    <t>3212</t>
  </si>
  <si>
    <t>3213</t>
  </si>
  <si>
    <t>322</t>
  </si>
  <si>
    <t>3221</t>
  </si>
  <si>
    <t>3222</t>
  </si>
  <si>
    <t>3223</t>
  </si>
  <si>
    <t>3224</t>
  </si>
  <si>
    <t>3225</t>
  </si>
  <si>
    <t>3227</t>
  </si>
  <si>
    <t>323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</si>
  <si>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</si>
  <si>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</si>
  <si>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</si>
  <si>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</si>
  <si>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</si>
  <si>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</si>
  <si>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</si>
  <si>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</si>
  <si>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</si>
  <si>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</t>
  </si>
  <si>
    <t>3241</t>
  </si>
  <si>
    <t>329</t>
  </si>
  <si>
    <t>3291</t>
  </si>
  <si>
    <t>3292</t>
  </si>
  <si>
    <t>3293</t>
  </si>
  <si>
    <t>3294</t>
  </si>
  <si>
    <t>3295</t>
  </si>
  <si>
    <t>3299</t>
  </si>
  <si>
    <t>34</t>
  </si>
  <si>
    <t>343</t>
  </si>
  <si>
    <t>3431</t>
  </si>
  <si>
    <t>3433</t>
  </si>
  <si>
    <t>3434</t>
  </si>
  <si>
    <t>37</t>
  </si>
  <si>
    <t>372</t>
  </si>
  <si>
    <t>3721</t>
  </si>
  <si>
    <t>3722</t>
  </si>
  <si>
    <t>38</t>
  </si>
  <si>
    <t>381</t>
  </si>
  <si>
    <t>3812</t>
  </si>
  <si>
    <t>4</t>
  </si>
  <si>
    <t>42</t>
  </si>
  <si>
    <t>421</t>
  </si>
  <si>
    <t>4212</t>
  </si>
  <si>
    <t>422</t>
  </si>
  <si>
    <t>4221</t>
  </si>
  <si>
    <t>4222</t>
  </si>
  <si>
    <t>4227</t>
  </si>
  <si>
    <t>424</t>
  </si>
  <si>
    <t>4241</t>
  </si>
  <si>
    <t>Plaće za prekovremeni rad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</si>
  <si>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</si>
  <si>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</si>
  <si>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</si>
  <si>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</si>
  <si>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</si>
  <si>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</si>
  <si>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</si>
  <si>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</si>
  <si>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</si>
  <si>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</si>
  <si>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</si>
  <si>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</si>
  <si>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</si>
  <si>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interneta, pošte i prijevoza</t>
  </si>
  <si>
    <t>Usluge tekućeg i investicijskog 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</si>
  <si>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</si>
  <si>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</si>
  <si>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</si>
  <si>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</si>
  <si>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</si>
  <si>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</si>
  <si>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</si>
  <si>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</si>
  <si>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</si>
  <si>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</si>
  <si>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</si>
  <si>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</si>
  <si>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</si>
  <si>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</si>
  <si>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</si>
  <si>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</si>
  <si>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</si>
  <si>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</si>
  <si>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Ostali nespomenuti financijski rashodi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</si>
  <si>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</si>
  <si>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</si>
  <si>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</si>
  <si>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kućanstvima u naravi</t>
  </si>
  <si>
    <t>Rashodi za donacije, kazne, naknade šteta i kapitalne pomoći</t>
  </si>
  <si>
    <t>Tekuće donacije u naravi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</si>
  <si>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</si>
  <si>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</si>
  <si>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</si>
  <si>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</si>
  <si>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</si>
  <si>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</si>
  <si>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Knjige, umjetnička djela i ostale izložbene vrijednosti</t>
  </si>
  <si>
    <t>Knjige</t>
  </si>
  <si>
    <t>Nematerijalna proizvedena imovina</t>
  </si>
  <si>
    <t>Ulaganja u računalne programe</t>
  </si>
  <si>
    <t>Razdjel 009</t>
  </si>
  <si>
    <t>GRADSKI URED ZA OBRAZOVANJE, SPORT I MLADE</t>
  </si>
  <si>
    <t>Glava 009       04</t>
  </si>
  <si>
    <t>USTANOVE U SREDNJOŠKOLSKOM OBRAZOVANJU</t>
  </si>
  <si>
    <t>Proračunski korisnik 009       04        16490</t>
  </si>
  <si>
    <t>Program 4109</t>
  </si>
  <si>
    <t>DJELATNOST USTANOVA SREDNJEG ŠKOLSTVA I UČENIČKIH DOMOVA</t>
  </si>
  <si>
    <t>Aktivnost A410901</t>
  </si>
  <si>
    <t>REDOVNA DJELATNOST PRORAČUNSKIH KORISNIKA</t>
  </si>
  <si>
    <t>Izvor 1.</t>
  </si>
  <si>
    <t>OPĆI PRIHODI I PRIMICI</t>
  </si>
  <si>
    <t>Izvor 1.1.</t>
  </si>
  <si>
    <t>Izvor 1.2.</t>
  </si>
  <si>
    <t>OPĆI PRIHODI I PRIMICI-DECENTRALIZIRANA SREDSTVA</t>
  </si>
  <si>
    <t>Izvor 3.</t>
  </si>
  <si>
    <t>VLASTITI PRIHODI</t>
  </si>
  <si>
    <t>Izvor 3.1.</t>
  </si>
  <si>
    <t>Izvor 4.</t>
  </si>
  <si>
    <t>PRIHODI ZA POSEBNE NAMJENE</t>
  </si>
  <si>
    <t>Izvor 4.3.</t>
  </si>
  <si>
    <t>OSTALI PRIHODI ZA POSEBNE NAMJENE</t>
  </si>
  <si>
    <t>Izvor 5.</t>
  </si>
  <si>
    <t>POMOĆI</t>
  </si>
  <si>
    <t>Izvor 5.1.</t>
  </si>
  <si>
    <t>PROGRAMI UNIJE</t>
  </si>
  <si>
    <t>Izvor 5.2.</t>
  </si>
  <si>
    <t>POMOĆI IZ DRUGIH PRORAČUNA</t>
  </si>
  <si>
    <t>Izvor 6.</t>
  </si>
  <si>
    <t>DONACIJE</t>
  </si>
  <si>
    <t>Izvor 6.1.</t>
  </si>
  <si>
    <t>Aktivnost A410902</t>
  </si>
  <si>
    <t>IZVANNASTAVNE I OSTALE AKTIVNOSTI</t>
  </si>
  <si>
    <t>Aktivnost A410903</t>
  </si>
  <si>
    <t>POMOĆNICI U NASTAVI</t>
  </si>
  <si>
    <t>Aktivnost A410905</t>
  </si>
  <si>
    <t>NABAVA UDŽBENIKA</t>
  </si>
  <si>
    <t>Aktivnost K410901</t>
  </si>
  <si>
    <t>ODRŽAVANJE I OPREMANJE USTANOVA SREDNJEG ŠKOLSTVA I UČENIČKIH DOMOVA</t>
  </si>
  <si>
    <t>Izvor 7.</t>
  </si>
  <si>
    <t>PRIHODI OD PRODAJE ILI ZAMJ. NEF. IMOVINE I NAKN. S NASL. OS</t>
  </si>
  <si>
    <t>Izvor 7.1.</t>
  </si>
  <si>
    <t>Aktivnost T410902</t>
  </si>
  <si>
    <t>SUFINANCIRANJE PROJEKATA PRIJAVLJENIH NA NATJEČAJE EUROPSKIH FONDOVA ILI PARTNERSTVA ZA EU FONDOVE</t>
  </si>
  <si>
    <t>Aktivnost T410905</t>
  </si>
  <si>
    <t>BESPLATNE MENSTRUALNE POTREPŠTINE</t>
  </si>
  <si>
    <t xml:space="preserve"> IZVRŠENJE 
1. 1. - 30. 6. 2026.</t>
  </si>
  <si>
    <t>Materijal za tekuće i investicijsko održavanje</t>
  </si>
  <si>
    <t>Službena , radna i zaštitna odjeća i obuća</t>
  </si>
  <si>
    <t>Aktivnost A410907</t>
  </si>
  <si>
    <t>GRAĐANSKI ODGOJ I ŠKOLA I ZAJEDNICA</t>
  </si>
  <si>
    <t>Aktivnost T410907</t>
  </si>
  <si>
    <t>POMOĆNICI U NASTAVI/STRUČNI KOMINIKACIJSKI POSREDNICI KAO POTPORA INKLUZIVNOM OBRAZOVANJU</t>
  </si>
  <si>
    <t>Izvor 5.6.</t>
  </si>
  <si>
    <t>POMOĆI TEMELJEM PRIJENOSA EU SREDSTAVA</t>
  </si>
  <si>
    <t>IZVORI FINANCIRANJA UKUPNO</t>
  </si>
  <si>
    <t>Izvor 3.9.</t>
  </si>
  <si>
    <t>PRENESENI VIŠAK - VLASTITI PRIHODI</t>
  </si>
  <si>
    <t>Izvor 5.9.</t>
  </si>
  <si>
    <t>Izvor 7.9.</t>
  </si>
  <si>
    <t>PRENESENI VIŠAK - PRIHODI OD PRODAJE ILI ZAMJ. NEF. IMOVINE I NAKN. S NASL. OS</t>
  </si>
  <si>
    <t>PRENESENI VIŠAK - PROGRAMI UNIJE</t>
  </si>
  <si>
    <t>PRENESENI VIŠAK - POMOĆI IZ DRUGIH PRORAČUNA</t>
  </si>
  <si>
    <t>Izvor 5.9.1.</t>
  </si>
  <si>
    <t>Izvor 5.9.2.</t>
  </si>
  <si>
    <t>Izvor 3.9. PRENESENI VIŠAK</t>
  </si>
  <si>
    <t>Izvor 5.9. PRENESENI VIŠAK</t>
  </si>
  <si>
    <t>Izvor 7.9. PRENESENI VIŠAK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</si>
</sst>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#,##0.00"/>
    <numFmt numFmtId="165" formatCode="#,##0.00\ _k_n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2"/>
      <color rgb="FF3F3F3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2"/>
      <color rgb="FF3F3F3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2" tint="-0.749992370372631"/>
      <name val="Calibri"/>
      <family val="2"/>
      <charset val="238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2" tint="-0.74999237037263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F89CD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7388A5"/>
        <bgColor indexed="64"/>
      </patternFill>
    </fill>
    <fill>
      <patternFill patternType="solid">
        <fgColor rgb="FF72AAD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 diagonalUp="1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thin">
        <color rgb="FF3F3F3F"/>
      </diagonal>
    </border>
    <border diagonalUp="1">
      <left style="thin">
        <color rgb="FF3F3F3F"/>
      </left>
      <right/>
      <top style="thin">
        <color rgb="FF3F3F3F"/>
      </top>
      <bottom style="thin">
        <color rgb="FF3F3F3F"/>
      </bottom>
      <diagonal style="thin">
        <color rgb="FF3F3F3F"/>
      </diagonal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3F3F3F"/>
      </diagonal>
    </border>
  </borders>
  <cellStyleXfs count="4">
    <xf numFmtId="0" fontId="0" fillId="0" borderId="0"/>
    <xf numFmtId="0" fontId="2" fillId="0" borderId="0"/>
    <xf numFmtId="9" fontId="9" fillId="0" borderId="0" applyFont="0" applyFill="0" applyBorder="0" applyAlignment="0" applyProtection="0"/>
    <xf numFmtId="0" fontId="10" fillId="4" borderId="7" applyNumberFormat="0" applyAlignment="0" applyProtection="0"/>
  </cellStyleXfs>
  <cellXfs count="2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4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right"/>
    </xf>
    <xf numFmtId="0" fontId="0" fillId="0" borderId="8" xfId="0" applyBorder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5" fillId="0" borderId="0" xfId="0" applyFont="1"/>
    <xf numFmtId="2" fontId="0" fillId="0" borderId="0" xfId="0" applyNumberFormat="1"/>
    <xf numFmtId="0" fontId="13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right" vertical="center"/>
    </xf>
    <xf numFmtId="0" fontId="13" fillId="0" borderId="3" xfId="0" quotePrefix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" fontId="18" fillId="0" borderId="3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horizontal="right"/>
    </xf>
    <xf numFmtId="2" fontId="13" fillId="0" borderId="3" xfId="2" applyNumberFormat="1" applyFont="1" applyFill="1" applyBorder="1" applyAlignment="1">
      <alignment horizontal="right"/>
    </xf>
    <xf numFmtId="4" fontId="13" fillId="3" borderId="3" xfId="0" applyNumberFormat="1" applyFont="1" applyFill="1" applyBorder="1" applyAlignment="1">
      <alignment horizontal="right"/>
    </xf>
    <xf numFmtId="4" fontId="18" fillId="0" borderId="3" xfId="0" applyNumberFormat="1" applyFont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vertical="center"/>
    </xf>
    <xf numFmtId="0" fontId="13" fillId="0" borderId="3" xfId="0" quotePrefix="1" applyFont="1" applyBorder="1" applyAlignment="1">
      <alignment horizontal="center" vertical="center"/>
    </xf>
    <xf numFmtId="4" fontId="16" fillId="0" borderId="3" xfId="0" applyNumberFormat="1" applyFont="1" applyBorder="1" applyAlignment="1">
      <alignment vertical="center" wrapText="1"/>
    </xf>
    <xf numFmtId="4" fontId="13" fillId="0" borderId="3" xfId="0" applyNumberFormat="1" applyFont="1" applyBorder="1"/>
    <xf numFmtId="4" fontId="13" fillId="3" borderId="3" xfId="0" applyNumberFormat="1" applyFont="1" applyFill="1" applyBorder="1" applyAlignment="1">
      <alignment vertical="center" wrapText="1"/>
    </xf>
    <xf numFmtId="0" fontId="6" fillId="0" borderId="0" xfId="0" applyFont="1"/>
    <xf numFmtId="0" fontId="12" fillId="2" borderId="0" xfId="0" applyFont="1" applyFill="1" applyAlignment="1">
      <alignment horizontal="center" vertical="center" wrapText="1"/>
    </xf>
    <xf numFmtId="4" fontId="13" fillId="5" borderId="3" xfId="0" applyNumberFormat="1" applyFont="1" applyFill="1" applyBorder="1" applyAlignment="1">
      <alignment horizontal="right" wrapText="1"/>
    </xf>
    <xf numFmtId="4" fontId="13" fillId="5" borderId="3" xfId="0" applyNumberFormat="1" applyFont="1" applyFill="1" applyBorder="1" applyAlignment="1">
      <alignment horizontal="right"/>
    </xf>
    <xf numFmtId="4" fontId="13" fillId="5" borderId="3" xfId="0" applyNumberFormat="1" applyFont="1" applyFill="1" applyBorder="1"/>
    <xf numFmtId="0" fontId="13" fillId="3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11" fillId="0" borderId="0" xfId="0" applyFont="1" applyAlignment="1">
      <alignment vertical="top" wrapText="1"/>
    </xf>
    <xf numFmtId="0" fontId="22" fillId="0" borderId="7" xfId="3" applyFont="1" applyFill="1" applyAlignment="1" applyProtection="1">
      <alignment vertical="center" wrapText="1" readingOrder="1"/>
      <protection locked="0"/>
    </xf>
    <xf numFmtId="164" fontId="22" fillId="0" borderId="7" xfId="3" applyNumberFormat="1" applyFont="1" applyFill="1" applyAlignment="1" applyProtection="1">
      <alignment horizontal="right" vertical="center" wrapText="1" readingOrder="1"/>
      <protection locked="0"/>
    </xf>
    <xf numFmtId="0" fontId="22" fillId="0" borderId="7" xfId="3" applyFont="1" applyFill="1" applyAlignment="1" applyProtection="1">
      <alignment horizontal="left" vertical="center" wrapText="1" readingOrder="1"/>
      <protection locked="0"/>
    </xf>
    <xf numFmtId="0" fontId="22" fillId="0" borderId="7" xfId="3" applyFont="1" applyFill="1" applyAlignment="1">
      <alignment horizontal="left"/>
    </xf>
    <xf numFmtId="0" fontId="22" fillId="0" borderId="7" xfId="3" applyFont="1" applyFill="1"/>
    <xf numFmtId="0" fontId="22" fillId="0" borderId="9" xfId="3" applyFont="1" applyFill="1" applyBorder="1" applyAlignment="1"/>
    <xf numFmtId="0" fontId="22" fillId="0" borderId="10" xfId="3" applyFont="1" applyFill="1" applyBorder="1" applyAlignment="1"/>
    <xf numFmtId="0" fontId="22" fillId="0" borderId="11" xfId="3" applyFont="1" applyFill="1" applyBorder="1" applyAlignment="1"/>
    <xf numFmtId="0" fontId="22" fillId="5" borderId="7" xfId="3" applyFont="1" applyFill="1" applyAlignment="1" applyProtection="1">
      <alignment vertical="center" wrapText="1" readingOrder="1"/>
      <protection locked="0"/>
    </xf>
    <xf numFmtId="164" fontId="22" fillId="5" borderId="7" xfId="3" applyNumberFormat="1" applyFont="1" applyFill="1" applyAlignment="1" applyProtection="1">
      <alignment horizontal="right" vertical="center" wrapText="1" readingOrder="1"/>
      <protection locked="0"/>
    </xf>
    <xf numFmtId="0" fontId="22" fillId="6" borderId="7" xfId="3" applyFont="1" applyFill="1" applyAlignment="1" applyProtection="1">
      <alignment vertical="center" wrapText="1" readingOrder="1"/>
      <protection locked="0"/>
    </xf>
    <xf numFmtId="164" fontId="22" fillId="6" borderId="7" xfId="3" applyNumberFormat="1" applyFont="1" applyFill="1" applyAlignment="1" applyProtection="1">
      <alignment horizontal="right" vertical="center" wrapText="1" readingOrder="1"/>
      <protection locked="0"/>
    </xf>
    <xf numFmtId="0" fontId="23" fillId="0" borderId="7" xfId="3" applyFont="1" applyFill="1" applyAlignment="1" applyProtection="1">
      <alignment vertical="center" wrapText="1" readingOrder="1"/>
      <protection locked="0"/>
    </xf>
    <xf numFmtId="164" fontId="23" fillId="0" borderId="7" xfId="3" applyNumberFormat="1" applyFont="1" applyFill="1" applyAlignment="1" applyProtection="1">
      <alignment horizontal="right" vertical="center" wrapText="1" readingOrder="1"/>
      <protection locked="0"/>
    </xf>
    <xf numFmtId="0" fontId="23" fillId="0" borderId="7" xfId="3" applyFont="1" applyFill="1" applyAlignment="1" applyProtection="1">
      <alignment horizontal="left" vertical="center" wrapText="1" readingOrder="1"/>
      <protection locked="0"/>
    </xf>
    <xf numFmtId="164" fontId="23" fillId="0" borderId="11" xfId="3" applyNumberFormat="1" applyFont="1" applyFill="1" applyBorder="1" applyAlignment="1" applyProtection="1">
      <alignment horizontal="right" vertical="center" wrapText="1" readingOrder="1"/>
      <protection locked="0"/>
    </xf>
    <xf numFmtId="0" fontId="22" fillId="5" borderId="7" xfId="3" applyFont="1" applyFill="1" applyAlignment="1">
      <alignment horizontal="left"/>
    </xf>
    <xf numFmtId="0" fontId="22" fillId="5" borderId="7" xfId="3" applyFont="1" applyFill="1"/>
    <xf numFmtId="0" fontId="22" fillId="5" borderId="9" xfId="3" applyFont="1" applyFill="1" applyBorder="1" applyAlignment="1"/>
    <xf numFmtId="0" fontId="22" fillId="5" borderId="10" xfId="3" applyFont="1" applyFill="1" applyBorder="1" applyAlignment="1"/>
    <xf numFmtId="0" fontId="22" fillId="5" borderId="11" xfId="3" applyFont="1" applyFill="1" applyBorder="1" applyAlignment="1"/>
    <xf numFmtId="0" fontId="22" fillId="6" borderId="7" xfId="3" applyFont="1" applyFill="1"/>
    <xf numFmtId="0" fontId="22" fillId="6" borderId="7" xfId="3" applyFont="1" applyFill="1" applyAlignment="1"/>
    <xf numFmtId="165" fontId="22" fillId="0" borderId="7" xfId="3" applyNumberFormat="1" applyFont="1" applyFill="1" applyAlignment="1" applyProtection="1">
      <alignment vertical="center" wrapText="1" readingOrder="1"/>
      <protection locked="0"/>
    </xf>
    <xf numFmtId="165" fontId="23" fillId="0" borderId="7" xfId="3" applyNumberFormat="1" applyFont="1" applyFill="1" applyAlignment="1" applyProtection="1">
      <alignment vertical="center" wrapText="1" readingOrder="1"/>
      <protection locked="0"/>
    </xf>
    <xf numFmtId="165" fontId="23" fillId="0" borderId="7" xfId="3" applyNumberFormat="1" applyFont="1" applyFill="1" applyAlignment="1" applyProtection="1">
      <alignment horizontal="right" vertical="center" wrapText="1" readingOrder="1"/>
      <protection locked="0"/>
    </xf>
    <xf numFmtId="0" fontId="22" fillId="6" borderId="9" xfId="3" applyFont="1" applyFill="1" applyBorder="1" applyAlignment="1"/>
    <xf numFmtId="0" fontId="23" fillId="0" borderId="7" xfId="3" applyFont="1" applyFill="1" applyAlignment="1">
      <alignment horizontal="left"/>
    </xf>
    <xf numFmtId="2" fontId="22" fillId="0" borderId="9" xfId="3" applyNumberFormat="1" applyFont="1" applyFill="1" applyBorder="1" applyAlignment="1"/>
    <xf numFmtId="2" fontId="22" fillId="0" borderId="7" xfId="3" applyNumberFormat="1" applyFont="1" applyFill="1" applyAlignment="1"/>
    <xf numFmtId="2" fontId="22" fillId="5" borderId="9" xfId="3" applyNumberFormat="1" applyFont="1" applyFill="1" applyBorder="1" applyAlignment="1"/>
    <xf numFmtId="164" fontId="22" fillId="6" borderId="7" xfId="3" applyNumberFormat="1" applyFont="1" applyFill="1" applyAlignment="1">
      <alignment horizontal="right"/>
    </xf>
    <xf numFmtId="4" fontId="22" fillId="5" borderId="9" xfId="3" applyNumberFormat="1" applyFont="1" applyFill="1" applyBorder="1" applyAlignment="1">
      <alignment horizontal="right"/>
    </xf>
    <xf numFmtId="4" fontId="22" fillId="0" borderId="7" xfId="3" applyNumberFormat="1" applyFont="1" applyFill="1" applyAlignment="1">
      <alignment horizontal="right"/>
    </xf>
    <xf numFmtId="4" fontId="23" fillId="0" borderId="9" xfId="3" applyNumberFormat="1" applyFont="1" applyFill="1" applyBorder="1" applyAlignment="1">
      <alignment horizontal="right"/>
    </xf>
    <xf numFmtId="4" fontId="23" fillId="0" borderId="7" xfId="3" applyNumberFormat="1" applyFont="1" applyFill="1" applyAlignment="1">
      <alignment horizontal="right"/>
    </xf>
    <xf numFmtId="4" fontId="10" fillId="0" borderId="7" xfId="3" applyNumberFormat="1" applyFill="1" applyAlignment="1" applyProtection="1">
      <alignment vertical="center" wrapText="1" readingOrder="1"/>
      <protection locked="0"/>
    </xf>
    <xf numFmtId="4" fontId="10" fillId="3" borderId="7" xfId="3" applyNumberFormat="1" applyFill="1" applyAlignment="1" applyProtection="1">
      <alignment vertical="center" wrapText="1" readingOrder="1"/>
      <protection locked="0"/>
    </xf>
    <xf numFmtId="4" fontId="10" fillId="5" borderId="12" xfId="3" applyNumberFormat="1" applyFill="1" applyBorder="1" applyAlignment="1" applyProtection="1">
      <alignment vertical="center" wrapText="1" readingOrder="1"/>
      <protection locked="0"/>
    </xf>
    <xf numFmtId="4" fontId="10" fillId="5" borderId="12" xfId="3" applyNumberFormat="1" applyFill="1" applyBorder="1" applyAlignment="1" applyProtection="1">
      <alignment horizontal="right" vertical="center" wrapText="1" readingOrder="1"/>
      <protection locked="0"/>
    </xf>
    <xf numFmtId="4" fontId="10" fillId="3" borderId="7" xfId="3" applyNumberFormat="1" applyFill="1" applyAlignment="1" applyProtection="1">
      <alignment horizontal="right" vertical="center" wrapText="1" readingOrder="1"/>
      <protection locked="0"/>
    </xf>
    <xf numFmtId="4" fontId="10" fillId="0" borderId="7" xfId="3" applyNumberFormat="1" applyFill="1" applyAlignment="1"/>
    <xf numFmtId="4" fontId="10" fillId="0" borderId="7" xfId="3" applyNumberFormat="1" applyFill="1" applyAlignment="1" applyProtection="1">
      <alignment horizontal="right" vertical="center" wrapText="1" readingOrder="1"/>
      <protection locked="0"/>
    </xf>
    <xf numFmtId="4" fontId="10" fillId="0" borderId="13" xfId="3" applyNumberFormat="1" applyFill="1" applyBorder="1" applyAlignment="1"/>
    <xf numFmtId="4" fontId="10" fillId="0" borderId="13" xfId="3" applyNumberFormat="1" applyFill="1" applyBorder="1" applyAlignment="1" applyProtection="1">
      <alignment wrapText="1" readingOrder="1"/>
      <protection locked="0"/>
    </xf>
    <xf numFmtId="0" fontId="12" fillId="2" borderId="0" xfId="0" applyFont="1" applyFill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164" fontId="22" fillId="0" borderId="18" xfId="3" applyNumberFormat="1" applyFont="1" applyFill="1" applyBorder="1" applyAlignment="1" applyProtection="1">
      <alignment horizontal="right" vertical="center" wrapText="1" readingOrder="1"/>
      <protection locked="0"/>
    </xf>
    <xf numFmtId="164" fontId="23" fillId="0" borderId="18" xfId="3" applyNumberFormat="1" applyFont="1" applyFill="1" applyBorder="1" applyAlignment="1" applyProtection="1">
      <alignment horizontal="right" vertical="center" wrapText="1" readingOrder="1"/>
      <protection locked="0"/>
    </xf>
    <xf numFmtId="0" fontId="22" fillId="0" borderId="19" xfId="3" applyFont="1" applyFill="1" applyBorder="1" applyAlignment="1"/>
    <xf numFmtId="0" fontId="22" fillId="0" borderId="18" xfId="3" applyFont="1" applyFill="1" applyBorder="1" applyAlignment="1"/>
    <xf numFmtId="0" fontId="23" fillId="0" borderId="19" xfId="3" applyFont="1" applyFill="1" applyBorder="1" applyAlignment="1"/>
    <xf numFmtId="0" fontId="23" fillId="0" borderId="18" xfId="3" applyFont="1" applyFill="1" applyBorder="1" applyAlignment="1"/>
    <xf numFmtId="0" fontId="25" fillId="0" borderId="0" xfId="0" applyFont="1"/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22" fillId="5" borderId="7" xfId="3" applyNumberFormat="1" applyFont="1" applyFill="1" applyAlignment="1" applyProtection="1">
      <alignment horizontal="left" vertical="center" wrapText="1" readingOrder="1"/>
      <protection locked="0"/>
    </xf>
    <xf numFmtId="0" fontId="26" fillId="0" borderId="7" xfId="3" applyFont="1" applyFill="1" applyAlignment="1" applyProtection="1">
      <alignment vertical="center" wrapText="1" readingOrder="1"/>
      <protection locked="0"/>
    </xf>
    <xf numFmtId="164" fontId="23" fillId="0" borderId="18" xfId="3" applyNumberFormat="1" applyFont="1" applyFill="1" applyBorder="1" applyAlignment="1" applyProtection="1">
      <alignment horizontal="center" vertical="center" wrapText="1" readingOrder="1"/>
      <protection locked="0"/>
    </xf>
    <xf numFmtId="0" fontId="11" fillId="0" borderId="0" xfId="0" applyFont="1"/>
    <xf numFmtId="0" fontId="10" fillId="0" borderId="7" xfId="3" applyFill="1" applyAlignment="1" applyProtection="1">
      <alignment vertical="center" wrapText="1" readingOrder="1"/>
      <protection locked="0"/>
    </xf>
    <xf numFmtId="0" fontId="10" fillId="5" borderId="7" xfId="3" applyFill="1" applyAlignment="1" applyProtection="1">
      <alignment vertical="center" wrapText="1" readingOrder="1"/>
      <protection locked="0"/>
    </xf>
    <xf numFmtId="4" fontId="22" fillId="5" borderId="7" xfId="3" applyNumberFormat="1" applyFont="1" applyFill="1" applyAlignment="1" applyProtection="1">
      <alignment vertical="center" wrapText="1" readingOrder="1"/>
      <protection locked="0"/>
    </xf>
    <xf numFmtId="4" fontId="22" fillId="5" borderId="7" xfId="3" applyNumberFormat="1" applyFont="1" applyFill="1" applyAlignment="1" applyProtection="1">
      <alignment horizontal="right" vertical="center" wrapText="1" readingOrder="1"/>
      <protection locked="0"/>
    </xf>
    <xf numFmtId="4" fontId="22" fillId="0" borderId="7" xfId="3" applyNumberFormat="1" applyFont="1" applyFill="1" applyAlignment="1" applyProtection="1">
      <alignment vertical="center" wrapText="1" readingOrder="1"/>
      <protection locked="0"/>
    </xf>
    <xf numFmtId="4" fontId="22" fillId="0" borderId="7" xfId="3" applyNumberFormat="1" applyFont="1" applyFill="1" applyAlignment="1" applyProtection="1">
      <alignment horizontal="right" vertical="center" wrapText="1" readingOrder="1"/>
      <protection locked="0"/>
    </xf>
    <xf numFmtId="4" fontId="6" fillId="0" borderId="7" xfId="0" applyNumberFormat="1" applyFont="1" applyBorder="1"/>
    <xf numFmtId="4" fontId="23" fillId="0" borderId="7" xfId="3" applyNumberFormat="1" applyFont="1" applyFill="1" applyAlignment="1" applyProtection="1">
      <alignment horizontal="right" vertical="center" wrapText="1" readingOrder="1"/>
      <protection locked="0"/>
    </xf>
    <xf numFmtId="4" fontId="11" fillId="0" borderId="7" xfId="0" applyNumberFormat="1" applyFont="1" applyBorder="1"/>
    <xf numFmtId="0" fontId="10" fillId="0" borderId="7" xfId="3" applyFill="1" applyAlignment="1" applyProtection="1">
      <alignment horizontal="left" vertical="center" wrapText="1" readingOrder="1"/>
      <protection locked="0"/>
    </xf>
    <xf numFmtId="0" fontId="26" fillId="0" borderId="7" xfId="3" applyFont="1" applyFill="1" applyAlignment="1" applyProtection="1">
      <alignment horizontal="left" vertical="center" wrapText="1" readingOrder="1"/>
      <protection locked="0"/>
    </xf>
    <xf numFmtId="0" fontId="10" fillId="7" borderId="7" xfId="3" applyFill="1" applyAlignment="1" applyProtection="1">
      <alignment vertical="center" wrapText="1" readingOrder="1"/>
      <protection locked="0"/>
    </xf>
    <xf numFmtId="164" fontId="22" fillId="7" borderId="7" xfId="3" applyNumberFormat="1" applyFont="1" applyFill="1" applyAlignment="1" applyProtection="1">
      <alignment horizontal="right" vertical="center" wrapText="1" readingOrder="1"/>
      <protection locked="0"/>
    </xf>
    <xf numFmtId="165" fontId="22" fillId="7" borderId="7" xfId="3" applyNumberFormat="1" applyFont="1" applyFill="1" applyAlignment="1" applyProtection="1">
      <alignment vertical="center" wrapText="1" readingOrder="1"/>
      <protection locked="0"/>
    </xf>
    <xf numFmtId="4" fontId="22" fillId="7" borderId="7" xfId="3" applyNumberFormat="1" applyFont="1" applyFill="1" applyAlignment="1" applyProtection="1">
      <alignment vertical="center" wrapText="1" readingOrder="1"/>
      <protection locked="0"/>
    </xf>
    <xf numFmtId="4" fontId="22" fillId="7" borderId="7" xfId="3" applyNumberFormat="1" applyFont="1" applyFill="1" applyAlignment="1" applyProtection="1">
      <alignment horizontal="right" vertical="center" wrapText="1" readingOrder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left" vertical="center" wrapText="1"/>
    </xf>
    <xf numFmtId="4" fontId="28" fillId="5" borderId="3" xfId="0" applyNumberFormat="1" applyFont="1" applyFill="1" applyBorder="1" applyAlignment="1">
      <alignment horizontal="right"/>
    </xf>
    <xf numFmtId="4" fontId="6" fillId="5" borderId="3" xfId="0" applyNumberFormat="1" applyFont="1" applyFill="1" applyBorder="1"/>
    <xf numFmtId="2" fontId="6" fillId="5" borderId="3" xfId="2" applyNumberFormat="1" applyFont="1" applyFill="1" applyBorder="1"/>
    <xf numFmtId="0" fontId="27" fillId="2" borderId="3" xfId="0" applyFont="1" applyFill="1" applyBorder="1" applyAlignment="1">
      <alignment horizontal="left" vertical="center" wrapText="1"/>
    </xf>
    <xf numFmtId="4" fontId="28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/>
    <xf numFmtId="2" fontId="6" fillId="0" borderId="3" xfId="2" applyNumberFormat="1" applyFont="1" applyBorder="1"/>
    <xf numFmtId="0" fontId="28" fillId="0" borderId="0" xfId="0" applyFont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11" fillId="5" borderId="0" xfId="0" applyFont="1" applyFill="1"/>
    <xf numFmtId="0" fontId="11" fillId="6" borderId="0" xfId="0" applyFont="1" applyFill="1"/>
    <xf numFmtId="0" fontId="31" fillId="0" borderId="0" xfId="0" applyFont="1"/>
    <xf numFmtId="4" fontId="33" fillId="0" borderId="3" xfId="0" applyNumberFormat="1" applyFont="1" applyBorder="1" applyAlignment="1">
      <alignment horizontal="right"/>
    </xf>
    <xf numFmtId="0" fontId="34" fillId="0" borderId="0" xfId="0" applyFont="1"/>
    <xf numFmtId="0" fontId="33" fillId="0" borderId="0" xfId="0" applyFont="1" applyAlignment="1">
      <alignment vertical="center" wrapText="1"/>
    </xf>
    <xf numFmtId="0" fontId="35" fillId="2" borderId="0" xfId="0" applyFont="1" applyFill="1" applyAlignment="1">
      <alignment vertical="center" wrapText="1"/>
    </xf>
    <xf numFmtId="0" fontId="33" fillId="2" borderId="0" xfId="0" applyFont="1" applyFill="1" applyAlignment="1">
      <alignment vertical="center" wrapText="1"/>
    </xf>
    <xf numFmtId="0" fontId="36" fillId="3" borderId="3" xfId="0" applyFont="1" applyFill="1" applyBorder="1" applyAlignment="1">
      <alignment horizontal="center" vertical="center" wrapText="1"/>
    </xf>
    <xf numFmtId="4" fontId="37" fillId="8" borderId="3" xfId="0" applyNumberFormat="1" applyFont="1" applyFill="1" applyBorder="1" applyAlignment="1">
      <alignment horizontal="right"/>
    </xf>
    <xf numFmtId="4" fontId="37" fillId="9" borderId="3" xfId="0" applyNumberFormat="1" applyFont="1" applyFill="1" applyBorder="1" applyAlignment="1">
      <alignment horizontal="right"/>
    </xf>
    <xf numFmtId="4" fontId="37" fillId="10" borderId="3" xfId="0" applyNumberFormat="1" applyFont="1" applyFill="1" applyBorder="1" applyAlignment="1">
      <alignment horizontal="right"/>
    </xf>
    <xf numFmtId="4" fontId="36" fillId="13" borderId="3" xfId="0" applyNumberFormat="1" applyFont="1" applyFill="1" applyBorder="1" applyAlignment="1">
      <alignment horizontal="right"/>
    </xf>
    <xf numFmtId="4" fontId="36" fillId="5" borderId="3" xfId="0" applyNumberFormat="1" applyFont="1" applyFill="1" applyBorder="1" applyAlignment="1">
      <alignment horizontal="right"/>
    </xf>
    <xf numFmtId="4" fontId="36" fillId="11" borderId="3" xfId="0" applyNumberFormat="1" applyFont="1" applyFill="1" applyBorder="1" applyAlignment="1">
      <alignment horizontal="right"/>
    </xf>
    <xf numFmtId="4" fontId="36" fillId="0" borderId="3" xfId="0" applyNumberFormat="1" applyFont="1" applyBorder="1" applyAlignment="1">
      <alignment horizontal="right"/>
    </xf>
    <xf numFmtId="4" fontId="33" fillId="0" borderId="8" xfId="0" applyNumberFormat="1" applyFont="1" applyBorder="1" applyAlignment="1">
      <alignment horizontal="right"/>
    </xf>
    <xf numFmtId="0" fontId="20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13" fillId="5" borderId="3" xfId="0" quotePrefix="1" applyFont="1" applyFill="1" applyBorder="1" applyAlignment="1">
      <alignment horizontal="left" vertical="center" wrapText="1"/>
    </xf>
    <xf numFmtId="0" fontId="16" fillId="0" borderId="1" xfId="0" quotePrefix="1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6" fillId="5" borderId="1" xfId="0" quotePrefix="1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vertical="center" wrapText="1"/>
    </xf>
    <xf numFmtId="0" fontId="16" fillId="0" borderId="1" xfId="0" quotePrefix="1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3" fillId="3" borderId="1" xfId="0" quotePrefix="1" applyFont="1" applyFill="1" applyBorder="1" applyAlignment="1">
      <alignment horizontal="left" wrapText="1"/>
    </xf>
    <xf numFmtId="0" fontId="13" fillId="3" borderId="2" xfId="0" quotePrefix="1" applyFont="1" applyFill="1" applyBorder="1" applyAlignment="1">
      <alignment horizontal="left" wrapText="1"/>
    </xf>
    <xf numFmtId="0" fontId="13" fillId="3" borderId="4" xfId="0" quotePrefix="1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0" fontId="19" fillId="2" borderId="0" xfId="0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22" fillId="6" borderId="7" xfId="3" applyFont="1" applyFill="1" applyAlignment="1" applyProtection="1">
      <alignment vertical="center" wrapText="1" readingOrder="1"/>
      <protection locked="0"/>
    </xf>
    <xf numFmtId="0" fontId="22" fillId="0" borderId="7" xfId="3" applyFont="1" applyFill="1" applyAlignment="1" applyProtection="1">
      <alignment vertical="center" wrapText="1" readingOrder="1"/>
      <protection locked="0"/>
    </xf>
    <xf numFmtId="0" fontId="12" fillId="2" borderId="0" xfId="0" applyFont="1" applyFill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22" fillId="5" borderId="7" xfId="3" applyFont="1" applyFill="1" applyAlignment="1" applyProtection="1">
      <alignment vertical="center" wrapText="1" readingOrder="1"/>
      <protection locked="0"/>
    </xf>
    <xf numFmtId="0" fontId="23" fillId="0" borderId="7" xfId="3" applyFont="1" applyFill="1" applyAlignment="1" applyProtection="1">
      <alignment vertical="center" wrapText="1" readingOrder="1"/>
      <protection locked="0"/>
    </xf>
    <xf numFmtId="0" fontId="23" fillId="0" borderId="9" xfId="3" applyFont="1" applyFill="1" applyBorder="1" applyAlignment="1" applyProtection="1">
      <alignment horizontal="left" vertical="center" wrapText="1" readingOrder="1"/>
      <protection locked="0"/>
    </xf>
    <xf numFmtId="0" fontId="23" fillId="0" borderId="10" xfId="3" applyFont="1" applyFill="1" applyBorder="1" applyAlignment="1" applyProtection="1">
      <alignment horizontal="left" vertical="center" wrapText="1" readingOrder="1"/>
      <protection locked="0"/>
    </xf>
    <xf numFmtId="0" fontId="22" fillId="0" borderId="9" xfId="3" applyFont="1" applyFill="1" applyBorder="1" applyAlignment="1" applyProtection="1">
      <alignment horizontal="left" vertical="center" wrapText="1" readingOrder="1"/>
      <protection locked="0"/>
    </xf>
    <xf numFmtId="0" fontId="22" fillId="0" borderId="10" xfId="3" applyFont="1" applyFill="1" applyBorder="1" applyAlignment="1" applyProtection="1">
      <alignment horizontal="left" vertical="center" wrapText="1" readingOrder="1"/>
      <protection locked="0"/>
    </xf>
    <xf numFmtId="0" fontId="22" fillId="0" borderId="9" xfId="3" applyFont="1" applyFill="1" applyBorder="1" applyAlignment="1">
      <alignment horizontal="left"/>
    </xf>
    <xf numFmtId="0" fontId="22" fillId="0" borderId="10" xfId="3" applyFont="1" applyFill="1" applyBorder="1" applyAlignment="1">
      <alignment horizontal="left"/>
    </xf>
    <xf numFmtId="0" fontId="22" fillId="0" borderId="11" xfId="3" applyFont="1" applyFill="1" applyBorder="1" applyAlignment="1">
      <alignment horizontal="left"/>
    </xf>
    <xf numFmtId="0" fontId="23" fillId="0" borderId="9" xfId="3" applyFont="1" applyFill="1" applyBorder="1" applyAlignment="1">
      <alignment horizontal="left"/>
    </xf>
    <xf numFmtId="0" fontId="23" fillId="0" borderId="10" xfId="3" applyFont="1" applyFill="1" applyBorder="1" applyAlignment="1">
      <alignment horizontal="left"/>
    </xf>
    <xf numFmtId="0" fontId="23" fillId="0" borderId="11" xfId="3" applyFont="1" applyFill="1" applyBorder="1" applyAlignment="1">
      <alignment horizontal="left"/>
    </xf>
    <xf numFmtId="0" fontId="22" fillId="0" borderId="7" xfId="3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2" borderId="0" xfId="0" applyFont="1" applyFill="1" applyAlignment="1">
      <alignment horizontal="center" vertical="center" wrapText="1"/>
    </xf>
    <xf numFmtId="0" fontId="10" fillId="3" borderId="9" xfId="3" applyFill="1" applyBorder="1" applyAlignment="1" applyProtection="1">
      <alignment horizontal="left" vertical="center" wrapText="1" readingOrder="1"/>
      <protection locked="0"/>
    </xf>
    <xf numFmtId="0" fontId="10" fillId="3" borderId="11" xfId="3" applyFill="1" applyBorder="1" applyAlignment="1" applyProtection="1">
      <alignment horizontal="left" vertical="center" wrapText="1" readingOrder="1"/>
      <protection locked="0"/>
    </xf>
    <xf numFmtId="0" fontId="10" fillId="0" borderId="9" xfId="3" applyFill="1" applyBorder="1" applyAlignment="1" applyProtection="1">
      <alignment horizontal="left" vertical="center" wrapText="1" readingOrder="1"/>
      <protection locked="0"/>
    </xf>
    <xf numFmtId="0" fontId="10" fillId="0" borderId="11" xfId="3" applyFill="1" applyBorder="1" applyAlignment="1" applyProtection="1">
      <alignment horizontal="left" vertical="center" wrapText="1" readingOrder="1"/>
      <protection locked="0"/>
    </xf>
    <xf numFmtId="0" fontId="10" fillId="0" borderId="16" xfId="3" applyFill="1" applyBorder="1" applyAlignment="1" applyProtection="1">
      <alignment horizontal="left" vertical="center" wrapText="1" readingOrder="1"/>
      <protection locked="0"/>
    </xf>
    <xf numFmtId="0" fontId="10" fillId="0" borderId="17" xfId="3" applyFill="1" applyBorder="1" applyAlignment="1" applyProtection="1">
      <alignment horizontal="left" vertical="center" wrapText="1" readingOrder="1"/>
      <protection locked="0"/>
    </xf>
    <xf numFmtId="0" fontId="3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5" borderId="14" xfId="3" applyFill="1" applyBorder="1" applyAlignment="1" applyProtection="1">
      <alignment horizontal="left" vertical="center" wrapText="1" readingOrder="1"/>
      <protection locked="0"/>
    </xf>
    <xf numFmtId="0" fontId="10" fillId="5" borderId="15" xfId="3" applyFill="1" applyBorder="1" applyAlignment="1" applyProtection="1">
      <alignment horizontal="left" vertical="center" wrapText="1" readingOrder="1"/>
      <protection locked="0"/>
    </xf>
    <xf numFmtId="0" fontId="3" fillId="2" borderId="0" xfId="0" applyFont="1" applyFill="1" applyAlignment="1">
      <alignment horizontal="center" vertical="center" wrapText="1"/>
    </xf>
    <xf numFmtId="0" fontId="22" fillId="6" borderId="9" xfId="3" applyFont="1" applyFill="1" applyBorder="1" applyAlignment="1" applyProtection="1">
      <alignment vertical="center" wrapText="1" readingOrder="1"/>
      <protection locked="0"/>
    </xf>
    <xf numFmtId="0" fontId="22" fillId="5" borderId="9" xfId="3" applyFont="1" applyFill="1" applyBorder="1" applyAlignment="1" applyProtection="1">
      <alignment vertical="center" wrapText="1" readingOrder="1"/>
      <protection locked="0"/>
    </xf>
    <xf numFmtId="0" fontId="22" fillId="0" borderId="9" xfId="3" applyFont="1" applyFill="1" applyBorder="1" applyAlignment="1" applyProtection="1">
      <alignment vertical="center" wrapText="1" readingOrder="1"/>
      <protection locked="0"/>
    </xf>
    <xf numFmtId="0" fontId="23" fillId="0" borderId="9" xfId="3" applyFont="1" applyFill="1" applyBorder="1" applyAlignment="1" applyProtection="1">
      <alignment vertical="center" wrapText="1" readingOrder="1"/>
      <protection locked="0"/>
    </xf>
    <xf numFmtId="0" fontId="22" fillId="0" borderId="20" xfId="3" applyFont="1" applyFill="1" applyBorder="1" applyAlignment="1">
      <alignment horizontal="center"/>
    </xf>
    <xf numFmtId="164" fontId="22" fillId="6" borderId="3" xfId="3" applyNumberFormat="1" applyFont="1" applyFill="1" applyBorder="1" applyAlignment="1" applyProtection="1">
      <alignment horizontal="right" vertical="center" wrapText="1" readingOrder="1"/>
      <protection locked="0"/>
    </xf>
    <xf numFmtId="164" fontId="22" fillId="5" borderId="3" xfId="3" applyNumberFormat="1" applyFont="1" applyFill="1" applyBorder="1" applyAlignment="1" applyProtection="1">
      <alignment horizontal="right" vertical="center" wrapText="1" readingOrder="1"/>
      <protection locked="0"/>
    </xf>
    <xf numFmtId="164" fontId="22" fillId="0" borderId="3" xfId="3" applyNumberFormat="1" applyFont="1" applyFill="1" applyBorder="1" applyAlignment="1" applyProtection="1">
      <alignment horizontal="right" vertical="center" wrapText="1" readingOrder="1"/>
      <protection locked="0"/>
    </xf>
    <xf numFmtId="164" fontId="22" fillId="0" borderId="21" xfId="3" applyNumberFormat="1" applyFont="1" applyFill="1" applyBorder="1" applyAlignment="1" applyProtection="1">
      <alignment horizontal="right" vertical="center" wrapText="1" readingOrder="1"/>
      <protection locked="0"/>
    </xf>
    <xf numFmtId="164" fontId="23" fillId="0" borderId="3" xfId="3" applyNumberFormat="1" applyFont="1" applyFill="1" applyBorder="1" applyAlignment="1" applyProtection="1">
      <alignment horizontal="right" vertical="center" wrapText="1" readingOrder="1"/>
      <protection locked="0"/>
    </xf>
    <xf numFmtId="164" fontId="23" fillId="0" borderId="21" xfId="3" applyNumberFormat="1" applyFont="1" applyFill="1" applyBorder="1" applyAlignment="1" applyProtection="1">
      <alignment horizontal="right" vertical="center" wrapText="1" readingOrder="1"/>
      <protection locked="0"/>
    </xf>
    <xf numFmtId="0" fontId="23" fillId="0" borderId="3" xfId="3" applyFont="1" applyFill="1" applyBorder="1" applyAlignment="1" applyProtection="1">
      <alignment vertical="center" wrapText="1" readingOrder="1"/>
      <protection locked="0"/>
    </xf>
    <xf numFmtId="0" fontId="22" fillId="5" borderId="3" xfId="3" applyFont="1" applyFill="1" applyBorder="1" applyAlignment="1" applyProtection="1">
      <alignment vertical="center" wrapText="1" readingOrder="1"/>
      <protection locked="0"/>
    </xf>
    <xf numFmtId="165" fontId="22" fillId="0" borderId="3" xfId="3" applyNumberFormat="1" applyFont="1" applyFill="1" applyBorder="1" applyAlignment="1" applyProtection="1">
      <alignment vertical="center" wrapText="1" readingOrder="1"/>
      <protection locked="0"/>
    </xf>
    <xf numFmtId="165" fontId="22" fillId="0" borderId="3" xfId="3" applyNumberFormat="1" applyFont="1" applyFill="1" applyBorder="1" applyAlignment="1" applyProtection="1">
      <alignment horizontal="right" vertical="center" wrapText="1" readingOrder="1"/>
      <protection locked="0"/>
    </xf>
    <xf numFmtId="165" fontId="23" fillId="0" borderId="3" xfId="3" applyNumberFormat="1" applyFont="1" applyFill="1" applyBorder="1" applyAlignment="1" applyProtection="1">
      <alignment vertical="center" wrapText="1" readingOrder="1"/>
      <protection locked="0"/>
    </xf>
    <xf numFmtId="165" fontId="23" fillId="0" borderId="3" xfId="3" applyNumberFormat="1" applyFont="1" applyFill="1" applyBorder="1" applyAlignment="1" applyProtection="1">
      <alignment horizontal="right" vertical="center" wrapText="1" readingOrder="1"/>
      <protection locked="0"/>
    </xf>
    <xf numFmtId="164" fontId="22" fillId="0" borderId="21" xfId="3" applyNumberFormat="1" applyFont="1" applyFill="1" applyBorder="1" applyAlignment="1" applyProtection="1">
      <alignment horizontal="center" vertical="center" wrapText="1" readingOrder="1"/>
      <protection locked="0"/>
    </xf>
    <xf numFmtId="4" fontId="10" fillId="0" borderId="7" xfId="3" applyNumberFormat="1" applyFill="1" applyBorder="1" applyAlignment="1" applyProtection="1">
      <alignment wrapText="1" readingOrder="1"/>
      <protection locked="0"/>
    </xf>
    <xf numFmtId="4" fontId="10" fillId="0" borderId="7" xfId="3" applyNumberFormat="1" applyFill="1" applyBorder="1" applyAlignment="1"/>
    <xf numFmtId="4" fontId="10" fillId="0" borderId="7" xfId="3" applyNumberFormat="1" applyFill="1" applyBorder="1" applyAlignment="1" applyProtection="1">
      <alignment vertical="center" wrapText="1" readingOrder="1"/>
      <protection locked="0"/>
    </xf>
    <xf numFmtId="4" fontId="10" fillId="0" borderId="7" xfId="3" applyNumberFormat="1" applyFill="1" applyBorder="1" applyAlignment="1" applyProtection="1">
      <alignment horizontal="right" vertical="center" wrapText="1" readingOrder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29" fillId="8" borderId="3" xfId="3" applyFont="1" applyFill="1" applyBorder="1" applyAlignment="1" applyProtection="1">
      <alignment vertical="center" wrapText="1" readingOrder="1"/>
      <protection locked="0"/>
    </xf>
    <xf numFmtId="4" fontId="29" fillId="8" borderId="3" xfId="3" applyNumberFormat="1" applyFont="1" applyFill="1" applyBorder="1" applyAlignment="1"/>
    <xf numFmtId="0" fontId="29" fillId="9" borderId="3" xfId="3" applyFont="1" applyFill="1" applyBorder="1" applyAlignment="1" applyProtection="1">
      <alignment vertical="center" wrapText="1" readingOrder="1"/>
      <protection locked="0"/>
    </xf>
    <xf numFmtId="4" fontId="29" fillId="9" borderId="3" xfId="3" applyNumberFormat="1" applyFont="1" applyFill="1" applyBorder="1" applyAlignment="1"/>
    <xf numFmtId="0" fontId="29" fillId="10" borderId="3" xfId="3" applyFont="1" applyFill="1" applyBorder="1" applyAlignment="1" applyProtection="1">
      <alignment vertical="center" wrapText="1" readingOrder="1"/>
      <protection locked="0"/>
    </xf>
    <xf numFmtId="4" fontId="29" fillId="10" borderId="3" xfId="3" applyNumberFormat="1" applyFont="1" applyFill="1" applyBorder="1" applyAlignment="1"/>
    <xf numFmtId="0" fontId="22" fillId="13" borderId="3" xfId="3" applyFont="1" applyFill="1" applyBorder="1" applyAlignment="1" applyProtection="1">
      <alignment horizontal="left" vertical="center" wrapText="1" readingOrder="1"/>
      <protection locked="0"/>
    </xf>
    <xf numFmtId="4" fontId="22" fillId="13" borderId="3" xfId="3" applyNumberFormat="1" applyFont="1" applyFill="1" applyBorder="1" applyAlignment="1"/>
    <xf numFmtId="4" fontId="22" fillId="5" borderId="3" xfId="3" applyNumberFormat="1" applyFont="1" applyFill="1" applyBorder="1" applyAlignment="1"/>
    <xf numFmtId="4" fontId="32" fillId="5" borderId="3" xfId="0" applyNumberFormat="1" applyFont="1" applyFill="1" applyBorder="1"/>
    <xf numFmtId="0" fontId="29" fillId="12" borderId="3" xfId="3" applyFont="1" applyFill="1" applyBorder="1" applyAlignment="1" applyProtection="1">
      <alignment vertical="center" wrapText="1" readingOrder="1"/>
      <protection locked="0"/>
    </xf>
    <xf numFmtId="4" fontId="29" fillId="12" borderId="3" xfId="3" applyNumberFormat="1" applyFont="1" applyFill="1" applyBorder="1" applyAlignment="1"/>
    <xf numFmtId="4" fontId="37" fillId="12" borderId="3" xfId="0" applyNumberFormat="1" applyFont="1" applyFill="1" applyBorder="1" applyAlignment="1">
      <alignment horizontal="right"/>
    </xf>
    <xf numFmtId="0" fontId="22" fillId="11" borderId="3" xfId="3" applyFont="1" applyFill="1" applyBorder="1" applyAlignment="1" applyProtection="1">
      <alignment vertical="center" wrapText="1" readingOrder="1"/>
      <protection locked="0"/>
    </xf>
    <xf numFmtId="4" fontId="22" fillId="11" borderId="3" xfId="3" applyNumberFormat="1" applyFont="1" applyFill="1" applyBorder="1" applyAlignment="1"/>
    <xf numFmtId="0" fontId="22" fillId="0" borderId="3" xfId="3" applyFont="1" applyFill="1" applyBorder="1" applyAlignment="1" applyProtection="1">
      <alignment vertical="center" wrapText="1" readingOrder="1"/>
      <protection locked="0"/>
    </xf>
    <xf numFmtId="4" fontId="22" fillId="0" borderId="3" xfId="3" applyNumberFormat="1" applyFont="1" applyFill="1" applyBorder="1" applyAlignment="1"/>
    <xf numFmtId="4" fontId="23" fillId="0" borderId="3" xfId="3" applyNumberFormat="1" applyFont="1" applyFill="1" applyBorder="1" applyAlignment="1"/>
    <xf numFmtId="4" fontId="31" fillId="0" borderId="8" xfId="0" applyNumberFormat="1" applyFont="1" applyBorder="1"/>
    <xf numFmtId="4" fontId="32" fillId="0" borderId="3" xfId="0" applyNumberFormat="1" applyFont="1" applyBorder="1"/>
    <xf numFmtId="4" fontId="31" fillId="0" borderId="21" xfId="0" applyNumberFormat="1" applyFont="1" applyBorder="1"/>
    <xf numFmtId="4" fontId="11" fillId="0" borderId="3" xfId="0" applyNumberFormat="1" applyFont="1" applyBorder="1"/>
    <xf numFmtId="4" fontId="11" fillId="5" borderId="3" xfId="0" applyNumberFormat="1" applyFont="1" applyFill="1" applyBorder="1"/>
    <xf numFmtId="0" fontId="23" fillId="0" borderId="3" xfId="3" applyFont="1" applyFill="1" applyBorder="1" applyAlignment="1" applyProtection="1">
      <alignment horizontal="left" vertical="center" wrapText="1" readingOrder="1"/>
      <protection locked="0"/>
    </xf>
    <xf numFmtId="0" fontId="22" fillId="0" borderId="3" xfId="3" applyFont="1" applyFill="1" applyBorder="1" applyAlignment="1" applyProtection="1">
      <alignment horizontal="left" vertical="center" wrapText="1" readingOrder="1"/>
      <protection locked="0"/>
    </xf>
    <xf numFmtId="0" fontId="30" fillId="0" borderId="3" xfId="3" applyFont="1" applyFill="1" applyBorder="1" applyAlignment="1" applyProtection="1">
      <alignment horizontal="left" vertical="center" wrapText="1" readingOrder="1"/>
      <protection locked="0"/>
    </xf>
    <xf numFmtId="0" fontId="30" fillId="0" borderId="3" xfId="3" applyFont="1" applyFill="1" applyBorder="1" applyAlignment="1" applyProtection="1">
      <alignment vertical="center" wrapText="1" readingOrder="1"/>
      <protection locked="0"/>
    </xf>
    <xf numFmtId="4" fontId="30" fillId="0" borderId="3" xfId="3" applyNumberFormat="1" applyFont="1" applyFill="1" applyBorder="1" applyAlignment="1"/>
    <xf numFmtId="4" fontId="31" fillId="0" borderId="3" xfId="0" applyNumberFormat="1" applyFont="1" applyBorder="1"/>
    <xf numFmtId="0" fontId="6" fillId="0" borderId="3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0" fontId="34" fillId="0" borderId="3" xfId="3" applyFont="1" applyFill="1" applyBorder="1" applyAlignment="1" applyProtection="1">
      <alignment vertical="center" wrapText="1" readingOrder="1"/>
      <protection locked="0"/>
    </xf>
    <xf numFmtId="4" fontId="34" fillId="0" borderId="3" xfId="3" applyNumberFormat="1" applyFont="1" applyFill="1" applyBorder="1" applyAlignment="1"/>
    <xf numFmtId="4" fontId="34" fillId="0" borderId="3" xfId="0" applyNumberFormat="1" applyFont="1" applyBorder="1"/>
    <xf numFmtId="4" fontId="38" fillId="0" borderId="21" xfId="0" applyNumberFormat="1" applyFont="1" applyBorder="1"/>
    <xf numFmtId="4" fontId="22" fillId="5" borderId="3" xfId="3" applyNumberFormat="1" applyFont="1" applyFill="1" applyBorder="1" applyAlignment="1" applyProtection="1">
      <alignment vertical="center" wrapText="1" readingOrder="1"/>
      <protection locked="0"/>
    </xf>
    <xf numFmtId="4" fontId="11" fillId="11" borderId="3" xfId="0" applyNumberFormat="1" applyFont="1" applyFill="1" applyBorder="1"/>
    <xf numFmtId="4" fontId="32" fillId="11" borderId="3" xfId="0" applyNumberFormat="1" applyFont="1" applyFill="1" applyBorder="1"/>
    <xf numFmtId="0" fontId="31" fillId="0" borderId="3" xfId="0" applyFont="1" applyBorder="1"/>
  </cellXfs>
  <cellStyles count="4">
    <cellStyle name="Normal" xfId="0" builtinId="0"/>
    <cellStyle name="Obično_List4" xfId="1" xr:uid="{00000000-0005-0000-0000-000001000000}"/>
    <cellStyle name="Output" xfId="3" builtinId="21"/>
    <cellStyle name="Percent" xfId="2" builtinId="5"/>
  </cellStyles>
  <dxfs count="0"/>
  <tableStyles count="0" defaultTableStyle="TableStyleMedium2" defaultPivotStyle="PivotStyleLight16"/>
  <colors>
    <mruColors>
      <color rgb="FF72AADC"/>
      <color rgb="FF7388A5"/>
      <color rgb="FF5D9CD5"/>
      <color rgb="FF3F8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90" zoomScaleNormal="90" zoomScaleSheetLayoutView="80" workbookViewId="0">
      <selection activeCell="H27" sqref="H27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1:13" ht="19.5" customHeight="1" x14ac:dyDescent="0.3">
      <c r="A1" s="175" t="s">
        <v>54</v>
      </c>
      <c r="B1" s="175"/>
      <c r="C1" s="175"/>
      <c r="D1" s="175"/>
      <c r="E1" s="175"/>
    </row>
    <row r="2" spans="1:13" ht="19.5" customHeight="1" x14ac:dyDescent="0.3">
      <c r="A2" s="175" t="s">
        <v>52</v>
      </c>
      <c r="B2" s="175"/>
      <c r="C2" s="175"/>
      <c r="D2" s="175"/>
      <c r="E2" s="175"/>
    </row>
    <row r="3" spans="1:13" ht="19.5" customHeight="1" x14ac:dyDescent="0.3">
      <c r="A3" s="175" t="s">
        <v>53</v>
      </c>
      <c r="B3" s="175"/>
      <c r="C3" s="175"/>
      <c r="D3" s="175"/>
      <c r="E3" s="175"/>
    </row>
    <row r="4" spans="1:13" ht="42" customHeight="1" x14ac:dyDescent="0.25">
      <c r="B4" s="152" t="s">
        <v>51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6"/>
    </row>
    <row r="5" spans="1:13" ht="18" customHeight="1" x14ac:dyDescent="0.25"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7"/>
    </row>
    <row r="6" spans="1:13" ht="15.75" customHeight="1" x14ac:dyDescent="0.25">
      <c r="B6" s="152" t="s">
        <v>139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8"/>
    </row>
    <row r="7" spans="1:13" ht="18.75" x14ac:dyDescent="0.25"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9"/>
    </row>
    <row r="8" spans="1:13" ht="18" customHeight="1" x14ac:dyDescent="0.25">
      <c r="B8" s="152" t="s">
        <v>140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5"/>
    </row>
    <row r="9" spans="1:13" ht="18" customHeight="1" x14ac:dyDescent="0.25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5"/>
    </row>
    <row r="10" spans="1:13" ht="18" customHeight="1" x14ac:dyDescent="0.25"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5"/>
    </row>
    <row r="11" spans="1:13" ht="24" customHeight="1" x14ac:dyDescent="0.25">
      <c r="B11" s="160" t="s">
        <v>41</v>
      </c>
      <c r="C11" s="160"/>
      <c r="D11" s="160"/>
      <c r="E11" s="160"/>
      <c r="F11" s="160"/>
      <c r="G11" s="23"/>
      <c r="H11" s="24"/>
      <c r="I11" s="24"/>
      <c r="J11" s="24"/>
      <c r="K11" s="25"/>
      <c r="L11" s="25"/>
    </row>
    <row r="12" spans="1:13" ht="31.5" x14ac:dyDescent="0.25">
      <c r="B12" s="168" t="s">
        <v>7</v>
      </c>
      <c r="C12" s="168"/>
      <c r="D12" s="168"/>
      <c r="E12" s="168"/>
      <c r="F12" s="168"/>
      <c r="G12" s="26" t="s">
        <v>108</v>
      </c>
      <c r="H12" s="26" t="s">
        <v>44</v>
      </c>
      <c r="I12" s="26" t="s">
        <v>43</v>
      </c>
      <c r="J12" s="26" t="s">
        <v>109</v>
      </c>
      <c r="K12" s="26" t="s">
        <v>16</v>
      </c>
      <c r="L12" s="26" t="s">
        <v>34</v>
      </c>
    </row>
    <row r="13" spans="1:13" ht="15.75" x14ac:dyDescent="0.25">
      <c r="B13" s="169">
        <v>1</v>
      </c>
      <c r="C13" s="169"/>
      <c r="D13" s="169"/>
      <c r="E13" s="169"/>
      <c r="F13" s="170"/>
      <c r="G13" s="26">
        <v>2</v>
      </c>
      <c r="H13" s="27">
        <v>3</v>
      </c>
      <c r="I13" s="27">
        <v>4</v>
      </c>
      <c r="J13" s="27">
        <v>5</v>
      </c>
      <c r="K13" s="27" t="s">
        <v>31</v>
      </c>
      <c r="L13" s="27" t="s">
        <v>32</v>
      </c>
    </row>
    <row r="14" spans="1:13" ht="15.75" x14ac:dyDescent="0.25">
      <c r="B14" s="167" t="s">
        <v>18</v>
      </c>
      <c r="C14" s="159"/>
      <c r="D14" s="159"/>
      <c r="E14" s="159"/>
      <c r="F14" s="155"/>
      <c r="G14" s="28">
        <v>1220742.3899999999</v>
      </c>
      <c r="H14" s="29">
        <v>2899990</v>
      </c>
      <c r="I14" s="29">
        <f>H14</f>
        <v>2899990</v>
      </c>
      <c r="J14" s="29">
        <v>1361338.33</v>
      </c>
      <c r="K14" s="30">
        <f>J14/G14*100</f>
        <v>111.51724894226047</v>
      </c>
      <c r="L14" s="30">
        <f>J14/I14*100</f>
        <v>46.942862906423812</v>
      </c>
    </row>
    <row r="15" spans="1:13" ht="15.75" x14ac:dyDescent="0.25">
      <c r="B15" s="154" t="s">
        <v>17</v>
      </c>
      <c r="C15" s="155"/>
      <c r="D15" s="155"/>
      <c r="E15" s="155"/>
      <c r="F15" s="155"/>
      <c r="G15" s="28">
        <v>0</v>
      </c>
      <c r="H15" s="29">
        <v>0</v>
      </c>
      <c r="I15" s="29">
        <f t="shared" ref="I15:I19" si="0">H15</f>
        <v>0</v>
      </c>
      <c r="J15" s="29">
        <v>0</v>
      </c>
      <c r="K15" s="30">
        <v>0</v>
      </c>
      <c r="L15" s="30">
        <v>0</v>
      </c>
    </row>
    <row r="16" spans="1:13" ht="15.75" x14ac:dyDescent="0.25">
      <c r="B16" s="164" t="s">
        <v>0</v>
      </c>
      <c r="C16" s="165"/>
      <c r="D16" s="165"/>
      <c r="E16" s="165"/>
      <c r="F16" s="166"/>
      <c r="G16" s="31">
        <f>SUM(G14:G15)</f>
        <v>1220742.3899999999</v>
      </c>
      <c r="H16" s="31">
        <f>SUM(H14:H15)</f>
        <v>2899990</v>
      </c>
      <c r="I16" s="31">
        <f>SUM(I14:I15)</f>
        <v>2899990</v>
      </c>
      <c r="J16" s="31">
        <f>SUM(J14:J15)</f>
        <v>1361338.33</v>
      </c>
      <c r="K16" s="31">
        <f>J16/G16*100</f>
        <v>111.51724894226047</v>
      </c>
      <c r="L16" s="31">
        <f t="shared" ref="L16" si="1">K16/H16*100</f>
        <v>3.8454356374422139E-3</v>
      </c>
    </row>
    <row r="17" spans="2:13" ht="15.75" x14ac:dyDescent="0.25">
      <c r="B17" s="158" t="s">
        <v>19</v>
      </c>
      <c r="C17" s="159"/>
      <c r="D17" s="159"/>
      <c r="E17" s="159"/>
      <c r="F17" s="159"/>
      <c r="G17" s="32">
        <v>1450658.88</v>
      </c>
      <c r="H17" s="29">
        <v>2858390</v>
      </c>
      <c r="I17" s="29">
        <f t="shared" si="0"/>
        <v>2858390</v>
      </c>
      <c r="J17" s="29">
        <v>1407578.56</v>
      </c>
      <c r="K17" s="30">
        <f>J17/G17*100</f>
        <v>97.030292883189745</v>
      </c>
      <c r="L17" s="30">
        <f>J17/I17*100</f>
        <v>49.243754701072987</v>
      </c>
    </row>
    <row r="18" spans="2:13" ht="15.75" x14ac:dyDescent="0.25">
      <c r="B18" s="154" t="s">
        <v>20</v>
      </c>
      <c r="C18" s="155"/>
      <c r="D18" s="155"/>
      <c r="E18" s="155"/>
      <c r="F18" s="155"/>
      <c r="G18" s="28">
        <v>18761</v>
      </c>
      <c r="H18" s="29">
        <v>88600</v>
      </c>
      <c r="I18" s="29">
        <f t="shared" si="0"/>
        <v>88600</v>
      </c>
      <c r="J18" s="29">
        <v>3054.86</v>
      </c>
      <c r="K18" s="30">
        <f>J18/G18*100</f>
        <v>16.283033953413998</v>
      </c>
      <c r="L18" s="30">
        <f>J18/I18*100</f>
        <v>3.4479232505643345</v>
      </c>
    </row>
    <row r="19" spans="2:13" ht="15.75" x14ac:dyDescent="0.25">
      <c r="B19" s="33" t="s">
        <v>1</v>
      </c>
      <c r="C19" s="34"/>
      <c r="D19" s="34"/>
      <c r="E19" s="34"/>
      <c r="F19" s="34"/>
      <c r="G19" s="31">
        <f>SUM(G17:G18)</f>
        <v>1469419.88</v>
      </c>
      <c r="H19" s="31">
        <f>SUM(H17:H18)</f>
        <v>2946990</v>
      </c>
      <c r="I19" s="29">
        <f t="shared" si="0"/>
        <v>2946990</v>
      </c>
      <c r="J19" s="31">
        <f>SUM(J17:J18)</f>
        <v>1410633.4200000002</v>
      </c>
      <c r="K19" s="31">
        <f>J19/G19*100</f>
        <v>95.999342271046459</v>
      </c>
      <c r="L19" s="31">
        <f>J19/I19*100</f>
        <v>47.866922520945103</v>
      </c>
    </row>
    <row r="20" spans="2:13" ht="15.75" x14ac:dyDescent="0.25">
      <c r="B20" s="156" t="s">
        <v>2</v>
      </c>
      <c r="C20" s="157"/>
      <c r="D20" s="157"/>
      <c r="E20" s="157"/>
      <c r="F20" s="157"/>
      <c r="G20" s="41">
        <f>SUM(G16-G19)</f>
        <v>-248677.49</v>
      </c>
      <c r="H20" s="41">
        <f>SUM(H16-H19)</f>
        <v>-47000</v>
      </c>
      <c r="I20" s="41">
        <f>SUM(I16-I19)</f>
        <v>-47000</v>
      </c>
      <c r="J20" s="41">
        <f>SUM(J16-J19)</f>
        <v>-49295.090000000084</v>
      </c>
      <c r="K20" s="42"/>
      <c r="L20" s="42"/>
    </row>
    <row r="21" spans="2:13" ht="15.75" x14ac:dyDescent="0.25"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21"/>
    </row>
    <row r="22" spans="2:13" ht="21" customHeight="1" x14ac:dyDescent="0.25">
      <c r="B22" s="171" t="s">
        <v>38</v>
      </c>
      <c r="C22" s="171"/>
      <c r="D22" s="171"/>
      <c r="E22" s="171"/>
      <c r="F22" s="171"/>
      <c r="G22" s="23"/>
      <c r="H22" s="24"/>
      <c r="I22" s="24"/>
      <c r="J22" s="24"/>
      <c r="K22" s="25"/>
      <c r="L22" s="25"/>
      <c r="M22" s="21"/>
    </row>
    <row r="23" spans="2:13" ht="31.5" x14ac:dyDescent="0.25">
      <c r="B23" s="168" t="s">
        <v>7</v>
      </c>
      <c r="C23" s="168"/>
      <c r="D23" s="168"/>
      <c r="E23" s="168"/>
      <c r="F23" s="168"/>
      <c r="G23" s="26" t="s">
        <v>42</v>
      </c>
      <c r="H23" s="27" t="s">
        <v>44</v>
      </c>
      <c r="I23" s="27" t="s">
        <v>43</v>
      </c>
      <c r="J23" s="27" t="s">
        <v>42</v>
      </c>
      <c r="K23" s="27" t="s">
        <v>16</v>
      </c>
      <c r="L23" s="27" t="s">
        <v>34</v>
      </c>
    </row>
    <row r="24" spans="2:13" ht="15.75" x14ac:dyDescent="0.25">
      <c r="B24" s="172">
        <v>1</v>
      </c>
      <c r="C24" s="173"/>
      <c r="D24" s="173"/>
      <c r="E24" s="173"/>
      <c r="F24" s="173"/>
      <c r="G24" s="35">
        <v>2</v>
      </c>
      <c r="H24" s="27">
        <v>3</v>
      </c>
      <c r="I24" s="27">
        <v>4</v>
      </c>
      <c r="J24" s="27">
        <v>5</v>
      </c>
      <c r="K24" s="27" t="s">
        <v>31</v>
      </c>
      <c r="L24" s="27" t="s">
        <v>32</v>
      </c>
    </row>
    <row r="25" spans="2:13" ht="15.75" customHeight="1" x14ac:dyDescent="0.25">
      <c r="B25" s="167" t="s">
        <v>21</v>
      </c>
      <c r="C25" s="174"/>
      <c r="D25" s="174"/>
      <c r="E25" s="174"/>
      <c r="F25" s="174"/>
      <c r="G25" s="36">
        <v>0</v>
      </c>
      <c r="H25" s="37">
        <v>0</v>
      </c>
      <c r="I25" s="37">
        <f t="shared" ref="I25:I26" si="2">H25</f>
        <v>0</v>
      </c>
      <c r="J25" s="37">
        <v>0</v>
      </c>
      <c r="K25" s="30">
        <v>0</v>
      </c>
      <c r="L25" s="30">
        <v>0</v>
      </c>
    </row>
    <row r="26" spans="2:13" ht="15.75" x14ac:dyDescent="0.25">
      <c r="B26" s="167" t="s">
        <v>22</v>
      </c>
      <c r="C26" s="159"/>
      <c r="D26" s="159"/>
      <c r="E26" s="159"/>
      <c r="F26" s="159"/>
      <c r="G26" s="32">
        <v>0</v>
      </c>
      <c r="H26" s="37">
        <v>0</v>
      </c>
      <c r="I26" s="37">
        <f t="shared" si="2"/>
        <v>0</v>
      </c>
      <c r="J26" s="37">
        <v>0</v>
      </c>
      <c r="K26" s="30">
        <v>0</v>
      </c>
      <c r="L26" s="30">
        <v>0</v>
      </c>
    </row>
    <row r="27" spans="2:13" ht="15" customHeight="1" x14ac:dyDescent="0.25">
      <c r="B27" s="161" t="s">
        <v>35</v>
      </c>
      <c r="C27" s="162"/>
      <c r="D27" s="162"/>
      <c r="E27" s="162"/>
      <c r="F27" s="163"/>
      <c r="G27" s="38">
        <f>SUM(G25:G26)</f>
        <v>0</v>
      </c>
      <c r="H27" s="38">
        <f>SUM(H25:H26)</f>
        <v>0</v>
      </c>
      <c r="I27" s="38">
        <f>SUM(I25:I26)</f>
        <v>0</v>
      </c>
      <c r="J27" s="38">
        <f>SUM(J25:J26)</f>
        <v>0</v>
      </c>
      <c r="K27" s="31">
        <v>0</v>
      </c>
      <c r="L27" s="31">
        <v>0</v>
      </c>
    </row>
    <row r="28" spans="2:13" ht="15.75" x14ac:dyDescent="0.25">
      <c r="B28" s="153" t="s">
        <v>40</v>
      </c>
      <c r="C28" s="153"/>
      <c r="D28" s="153"/>
      <c r="E28" s="153"/>
      <c r="F28" s="153"/>
      <c r="G28" s="43">
        <f>SUM(G20+G27)</f>
        <v>-248677.49</v>
      </c>
      <c r="H28" s="43">
        <f>SUM(H20+H27)</f>
        <v>-47000</v>
      </c>
      <c r="I28" s="43">
        <f>SUM(I20+I27)</f>
        <v>-47000</v>
      </c>
      <c r="J28" s="43">
        <f>SUM(J20+J27)</f>
        <v>-49295.090000000084</v>
      </c>
      <c r="K28" s="42"/>
      <c r="L28" s="42"/>
    </row>
    <row r="29" spans="2:13" ht="15.75" x14ac:dyDescent="0.25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2:13" ht="23.25" customHeight="1" x14ac:dyDescent="0.3">
      <c r="B30" s="178" t="s">
        <v>50</v>
      </c>
      <c r="C30" s="178"/>
      <c r="D30" s="178"/>
      <c r="E30" s="178"/>
      <c r="F30" s="178"/>
      <c r="G30" s="39"/>
      <c r="H30" s="39"/>
      <c r="I30" s="39"/>
      <c r="J30" s="39"/>
      <c r="K30" s="39"/>
      <c r="L30" s="39"/>
    </row>
    <row r="31" spans="2:13" ht="31.5" x14ac:dyDescent="0.25">
      <c r="B31" s="168" t="s">
        <v>7</v>
      </c>
      <c r="C31" s="168"/>
      <c r="D31" s="168"/>
      <c r="E31" s="168"/>
      <c r="F31" s="168"/>
      <c r="G31" s="26" t="s">
        <v>42</v>
      </c>
      <c r="H31" s="27" t="s">
        <v>44</v>
      </c>
      <c r="I31" s="27" t="s">
        <v>43</v>
      </c>
      <c r="J31" s="27" t="s">
        <v>42</v>
      </c>
      <c r="K31" s="27" t="s">
        <v>16</v>
      </c>
      <c r="L31" s="27" t="s">
        <v>34</v>
      </c>
    </row>
    <row r="32" spans="2:13" ht="15.75" x14ac:dyDescent="0.25">
      <c r="B32" s="172">
        <v>1</v>
      </c>
      <c r="C32" s="173"/>
      <c r="D32" s="173"/>
      <c r="E32" s="173"/>
      <c r="F32" s="173"/>
      <c r="G32" s="35">
        <v>2</v>
      </c>
      <c r="H32" s="27">
        <v>3</v>
      </c>
      <c r="I32" s="27">
        <v>4</v>
      </c>
      <c r="J32" s="27">
        <v>5</v>
      </c>
      <c r="K32" s="27" t="s">
        <v>31</v>
      </c>
      <c r="L32" s="27" t="s">
        <v>32</v>
      </c>
    </row>
    <row r="33" spans="2:12" ht="15.75" x14ac:dyDescent="0.25">
      <c r="B33" s="167" t="s">
        <v>13</v>
      </c>
      <c r="C33" s="159"/>
      <c r="D33" s="159"/>
      <c r="E33" s="159"/>
      <c r="F33" s="159"/>
      <c r="G33" s="36">
        <v>150197.85999999999</v>
      </c>
      <c r="H33" s="37">
        <v>47000</v>
      </c>
      <c r="I33" s="37">
        <f t="shared" ref="I33:I34" si="3">H33</f>
        <v>47000</v>
      </c>
      <c r="J33" s="37">
        <v>17430</v>
      </c>
      <c r="K33" s="30">
        <f>J33/G33*100</f>
        <v>11.604692636765931</v>
      </c>
      <c r="L33" s="30">
        <f>J33/I33*100</f>
        <v>37.085106382978722</v>
      </c>
    </row>
    <row r="34" spans="2:12" ht="15.75" x14ac:dyDescent="0.25">
      <c r="B34" s="167" t="s">
        <v>37</v>
      </c>
      <c r="C34" s="159"/>
      <c r="D34" s="159"/>
      <c r="E34" s="159"/>
      <c r="F34" s="159"/>
      <c r="G34" s="36">
        <v>0</v>
      </c>
      <c r="H34" s="37">
        <v>0</v>
      </c>
      <c r="I34" s="37">
        <f t="shared" si="3"/>
        <v>0</v>
      </c>
      <c r="J34" s="37">
        <v>0</v>
      </c>
      <c r="K34" s="30">
        <v>0</v>
      </c>
      <c r="L34" s="30">
        <v>0</v>
      </c>
    </row>
    <row r="35" spans="2:12" ht="15.75" x14ac:dyDescent="0.25">
      <c r="B35" s="161" t="s">
        <v>39</v>
      </c>
      <c r="C35" s="162"/>
      <c r="D35" s="162"/>
      <c r="E35" s="162"/>
      <c r="F35" s="163"/>
      <c r="G35" s="38">
        <f>SUM(G33:G34)</f>
        <v>150197.85999999999</v>
      </c>
      <c r="H35" s="38">
        <f>SUM(H33:H34)</f>
        <v>47000</v>
      </c>
      <c r="I35" s="38">
        <f>SUM(I33:I34)</f>
        <v>47000</v>
      </c>
      <c r="J35" s="38">
        <f>SUM(J33:J34)</f>
        <v>17430</v>
      </c>
      <c r="K35" s="31"/>
      <c r="L35" s="31"/>
    </row>
    <row r="36" spans="2:12" ht="15.75" x14ac:dyDescent="0.25">
      <c r="B36" s="153" t="s">
        <v>40</v>
      </c>
      <c r="C36" s="153"/>
      <c r="D36" s="153"/>
      <c r="E36" s="153"/>
      <c r="F36" s="153"/>
      <c r="G36" s="43">
        <f>SUM(G28+G35)</f>
        <v>-98479.63</v>
      </c>
      <c r="H36" s="43">
        <f>SUM(H28+H35)</f>
        <v>0</v>
      </c>
      <c r="I36" s="43">
        <f>SUM(I28+I35)</f>
        <v>0</v>
      </c>
      <c r="J36" s="43">
        <f>SUM(J28+J35)</f>
        <v>-31865.090000000084</v>
      </c>
      <c r="K36" s="42"/>
      <c r="L36" s="42"/>
    </row>
    <row r="37" spans="2:12" x14ac:dyDescent="0.25">
      <c r="K37" s="22"/>
      <c r="L37" s="22"/>
    </row>
  </sheetData>
  <mergeCells count="33">
    <mergeCell ref="B33:F33"/>
    <mergeCell ref="B34:F34"/>
    <mergeCell ref="B35:F35"/>
    <mergeCell ref="B36:F36"/>
    <mergeCell ref="A1:E1"/>
    <mergeCell ref="A2:E2"/>
    <mergeCell ref="A3:E3"/>
    <mergeCell ref="B31:F31"/>
    <mergeCell ref="B32:F32"/>
    <mergeCell ref="B5:L5"/>
    <mergeCell ref="B7:L7"/>
    <mergeCell ref="B10:L10"/>
    <mergeCell ref="B21:L21"/>
    <mergeCell ref="B8:L8"/>
    <mergeCell ref="B6:L6"/>
    <mergeCell ref="B30:F30"/>
    <mergeCell ref="B4:L4"/>
    <mergeCell ref="B16:F16"/>
    <mergeCell ref="B26:F26"/>
    <mergeCell ref="B14:F14"/>
    <mergeCell ref="B15:F15"/>
    <mergeCell ref="B12:F12"/>
    <mergeCell ref="B13:F13"/>
    <mergeCell ref="B22:F22"/>
    <mergeCell ref="B23:F23"/>
    <mergeCell ref="B24:F24"/>
    <mergeCell ref="B25:F25"/>
    <mergeCell ref="B28:F28"/>
    <mergeCell ref="B18:F18"/>
    <mergeCell ref="B20:F20"/>
    <mergeCell ref="B17:F17"/>
    <mergeCell ref="B11:F11"/>
    <mergeCell ref="B27:F27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0"/>
  <sheetViews>
    <sheetView topLeftCell="A10" zoomScale="90" zoomScaleNormal="90" zoomScaleSheetLayoutView="90" workbookViewId="0">
      <selection activeCell="J18" sqref="J18"/>
    </sheetView>
  </sheetViews>
  <sheetFormatPr defaultRowHeight="29.25" customHeight="1" x14ac:dyDescent="0.25"/>
  <cols>
    <col min="1" max="1" width="7.42578125" style="39" bestFit="1" customWidth="1"/>
    <col min="2" max="2" width="8.42578125" style="39" bestFit="1" customWidth="1"/>
    <col min="3" max="3" width="11.42578125" style="39" customWidth="1"/>
    <col min="4" max="4" width="8.42578125" style="39" customWidth="1"/>
    <col min="5" max="5" width="44.7109375" style="39" customWidth="1"/>
    <col min="6" max="9" width="25.28515625" style="39" customWidth="1"/>
    <col min="10" max="11" width="15.7109375" style="39" customWidth="1"/>
    <col min="12" max="13" width="9.140625" style="39"/>
    <col min="14" max="14" width="10.140625" style="39" customWidth="1"/>
    <col min="15" max="16384" width="9.140625" style="39"/>
  </cols>
  <sheetData>
    <row r="1" spans="1:11" ht="13.5" customHeight="1" x14ac:dyDescent="0.25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13.5" customHeight="1" x14ac:dyDescent="0.25">
      <c r="A2" s="152" t="s">
        <v>139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ht="13.5" customHeight="1" x14ac:dyDescent="0.25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spans="1:11" ht="13.5" customHeight="1" x14ac:dyDescent="0.25">
      <c r="A4" s="152" t="s">
        <v>136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13.5" customHeight="1" x14ac:dyDescent="0.25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1" ht="13.5" customHeight="1" x14ac:dyDescent="0.25">
      <c r="A6" s="152" t="s">
        <v>141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</row>
    <row r="7" spans="1:11" ht="13.5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ht="29.25" customHeight="1" x14ac:dyDescent="0.25">
      <c r="A8" s="184" t="s">
        <v>107</v>
      </c>
      <c r="B8" s="184"/>
      <c r="C8" s="184"/>
      <c r="D8" s="184"/>
      <c r="E8" s="184"/>
      <c r="F8" s="184"/>
      <c r="G8" s="40"/>
      <c r="H8" s="40"/>
      <c r="I8" s="40"/>
      <c r="J8" s="40"/>
      <c r="K8" s="40"/>
    </row>
    <row r="9" spans="1:11" ht="29.25" customHeight="1" x14ac:dyDescent="0.25">
      <c r="A9" s="185"/>
      <c r="B9" s="185"/>
      <c r="C9" s="185"/>
      <c r="D9" s="185"/>
      <c r="E9" s="185"/>
      <c r="F9" s="185"/>
      <c r="G9" s="20"/>
      <c r="H9" s="20"/>
      <c r="I9" s="20"/>
      <c r="J9" s="20"/>
      <c r="K9" s="20"/>
    </row>
    <row r="10" spans="1:11" ht="29.25" customHeight="1" x14ac:dyDescent="0.25">
      <c r="A10" s="179" t="s">
        <v>7</v>
      </c>
      <c r="B10" s="180"/>
      <c r="C10" s="180"/>
      <c r="D10" s="180"/>
      <c r="E10" s="180"/>
      <c r="F10" s="44" t="s">
        <v>108</v>
      </c>
      <c r="G10" s="44" t="s">
        <v>44</v>
      </c>
      <c r="H10" s="44" t="s">
        <v>43</v>
      </c>
      <c r="I10" s="44" t="s">
        <v>109</v>
      </c>
      <c r="J10" s="44" t="s">
        <v>16</v>
      </c>
      <c r="K10" s="44" t="s">
        <v>34</v>
      </c>
    </row>
    <row r="11" spans="1:11" ht="29.25" customHeight="1" x14ac:dyDescent="0.25">
      <c r="A11" s="179">
        <v>1</v>
      </c>
      <c r="B11" s="180"/>
      <c r="C11" s="180"/>
      <c r="D11" s="180"/>
      <c r="E11" s="180"/>
      <c r="F11" s="44">
        <v>2</v>
      </c>
      <c r="G11" s="44">
        <v>3</v>
      </c>
      <c r="H11" s="44">
        <v>4</v>
      </c>
      <c r="I11" s="44">
        <v>5</v>
      </c>
      <c r="J11" s="44" t="s">
        <v>31</v>
      </c>
      <c r="K11" s="44" t="s">
        <v>32</v>
      </c>
    </row>
    <row r="12" spans="1:11" ht="29.25" customHeight="1" x14ac:dyDescent="0.25">
      <c r="A12" s="57"/>
      <c r="B12" s="182" t="s">
        <v>55</v>
      </c>
      <c r="C12" s="182"/>
      <c r="D12" s="182"/>
      <c r="E12" s="215"/>
      <c r="F12" s="220">
        <f>SUM(F13,F45)</f>
        <v>1220742.3900000001</v>
      </c>
      <c r="G12" s="220">
        <f>SUM(G13,G45)</f>
        <v>2899990</v>
      </c>
      <c r="H12" s="220">
        <f>SUM(H13,H45)</f>
        <v>2899990</v>
      </c>
      <c r="I12" s="220">
        <f>SUM(I13,I45)</f>
        <v>1361338.33</v>
      </c>
      <c r="J12" s="220">
        <f>(I12/F12)*100</f>
        <v>111.51724894226045</v>
      </c>
      <c r="K12" s="220">
        <f>(I12/H12)*100</f>
        <v>46.942862906423812</v>
      </c>
    </row>
    <row r="13" spans="1:11" ht="29.25" customHeight="1" x14ac:dyDescent="0.25">
      <c r="A13" s="55" t="s">
        <v>56</v>
      </c>
      <c r="B13" s="186" t="s">
        <v>3</v>
      </c>
      <c r="C13" s="186"/>
      <c r="D13" s="186"/>
      <c r="E13" s="216"/>
      <c r="F13" s="221">
        <f>SUM(F14,F23,F28,F31,F38,F42)</f>
        <v>1220742.3900000001</v>
      </c>
      <c r="G13" s="221">
        <f>SUM(G14,G23,G28,G31,G38,G42)</f>
        <v>2899990</v>
      </c>
      <c r="H13" s="221">
        <f t="shared" ref="H13:H50" si="0">G13</f>
        <v>2899990</v>
      </c>
      <c r="I13" s="221">
        <f>SUM(I14,I23,I28,I31,I38,I42)</f>
        <v>1361338.33</v>
      </c>
      <c r="J13" s="221">
        <f>(I13/F13)*100</f>
        <v>111.51724894226045</v>
      </c>
      <c r="K13" s="221">
        <f>(I13/H13)*100</f>
        <v>46.942862906423812</v>
      </c>
    </row>
    <row r="14" spans="1:11" ht="29.25" customHeight="1" x14ac:dyDescent="0.25">
      <c r="A14" s="47" t="s">
        <v>57</v>
      </c>
      <c r="B14" s="183" t="s">
        <v>12</v>
      </c>
      <c r="C14" s="183"/>
      <c r="D14" s="183"/>
      <c r="E14" s="217"/>
      <c r="F14" s="222">
        <f>SUM(F15,F18,F20)</f>
        <v>1024580.89</v>
      </c>
      <c r="G14" s="222">
        <f>SUM(G15,G18,G20)</f>
        <v>2165930</v>
      </c>
      <c r="H14" s="222">
        <f t="shared" si="0"/>
        <v>2165930</v>
      </c>
      <c r="I14" s="222">
        <f>SUM(I15,I18,I20)</f>
        <v>1115255.98</v>
      </c>
      <c r="J14" s="222">
        <f>(I14/F14)*100</f>
        <v>108.84996888825439</v>
      </c>
      <c r="K14" s="222">
        <f>(I14/H14)*100</f>
        <v>51.490859815414161</v>
      </c>
    </row>
    <row r="15" spans="1:11" ht="29.25" customHeight="1" x14ac:dyDescent="0.25">
      <c r="A15" s="47" t="s">
        <v>58</v>
      </c>
      <c r="B15" s="183" t="s">
        <v>59</v>
      </c>
      <c r="C15" s="183"/>
      <c r="D15" s="183"/>
      <c r="E15" s="217"/>
      <c r="F15" s="222">
        <f>SUM(F16)</f>
        <v>1014010.97</v>
      </c>
      <c r="G15" s="222">
        <f>SUM(G16:G17)</f>
        <v>2043100</v>
      </c>
      <c r="H15" s="222">
        <f t="shared" si="0"/>
        <v>2043100</v>
      </c>
      <c r="I15" s="222">
        <f>SUM(I16)</f>
        <v>1106174.76</v>
      </c>
      <c r="J15" s="223"/>
      <c r="K15" s="223"/>
    </row>
    <row r="16" spans="1:11" ht="29.25" customHeight="1" x14ac:dyDescent="0.25">
      <c r="A16" s="59" t="s">
        <v>60</v>
      </c>
      <c r="B16" s="187" t="s">
        <v>61</v>
      </c>
      <c r="C16" s="187"/>
      <c r="D16" s="187"/>
      <c r="E16" s="218"/>
      <c r="F16" s="224">
        <v>1014010.97</v>
      </c>
      <c r="G16" s="224">
        <v>2042100</v>
      </c>
      <c r="H16" s="224">
        <f t="shared" si="0"/>
        <v>2042100</v>
      </c>
      <c r="I16" s="224">
        <v>1106174.76</v>
      </c>
      <c r="J16" s="225"/>
      <c r="K16" s="225"/>
    </row>
    <row r="17" spans="1:11" ht="29.25" customHeight="1" x14ac:dyDescent="0.25">
      <c r="A17" s="59" t="s">
        <v>62</v>
      </c>
      <c r="B17" s="187" t="s">
        <v>63</v>
      </c>
      <c r="C17" s="187"/>
      <c r="D17" s="187"/>
      <c r="E17" s="218"/>
      <c r="F17" s="224">
        <v>0</v>
      </c>
      <c r="G17" s="224">
        <v>1000</v>
      </c>
      <c r="H17" s="224">
        <f t="shared" si="0"/>
        <v>1000</v>
      </c>
      <c r="I17" s="224">
        <v>0</v>
      </c>
      <c r="J17" s="225"/>
      <c r="K17" s="225"/>
    </row>
    <row r="18" spans="1:11" ht="29.25" customHeight="1" x14ac:dyDescent="0.25">
      <c r="A18" s="47" t="s">
        <v>64</v>
      </c>
      <c r="B18" s="183" t="s">
        <v>65</v>
      </c>
      <c r="C18" s="183"/>
      <c r="D18" s="183"/>
      <c r="E18" s="217"/>
      <c r="F18" s="222">
        <f>SUM(F19)</f>
        <v>0</v>
      </c>
      <c r="G18" s="222">
        <f>SUM(G19)</f>
        <v>105000</v>
      </c>
      <c r="H18" s="222">
        <f t="shared" si="0"/>
        <v>105000</v>
      </c>
      <c r="I18" s="222">
        <f>SUM(I19)</f>
        <v>0</v>
      </c>
      <c r="J18" s="223"/>
      <c r="K18" s="223"/>
    </row>
    <row r="19" spans="1:11" ht="29.25" customHeight="1" x14ac:dyDescent="0.25">
      <c r="A19" s="59" t="s">
        <v>66</v>
      </c>
      <c r="B19" s="187" t="s">
        <v>67</v>
      </c>
      <c r="C19" s="187"/>
      <c r="D19" s="187"/>
      <c r="E19" s="218"/>
      <c r="F19" s="224">
        <v>0</v>
      </c>
      <c r="G19" s="224">
        <v>105000</v>
      </c>
      <c r="H19" s="224">
        <f t="shared" si="0"/>
        <v>105000</v>
      </c>
      <c r="I19" s="224">
        <v>0</v>
      </c>
      <c r="J19" s="225"/>
      <c r="K19" s="225"/>
    </row>
    <row r="20" spans="1:11" ht="29.25" customHeight="1" x14ac:dyDescent="0.25">
      <c r="A20" s="49">
        <v>639</v>
      </c>
      <c r="B20" s="183" t="s">
        <v>115</v>
      </c>
      <c r="C20" s="183"/>
      <c r="D20" s="183"/>
      <c r="E20" s="217"/>
      <c r="F20" s="222">
        <f>SUM(F21:F22)</f>
        <v>10569.92</v>
      </c>
      <c r="G20" s="222">
        <f>SUM(G21:G22)</f>
        <v>17830</v>
      </c>
      <c r="H20" s="222">
        <f t="shared" si="0"/>
        <v>17830</v>
      </c>
      <c r="I20" s="222">
        <f>SUM(I21:I22)</f>
        <v>9081.2199999999993</v>
      </c>
      <c r="J20" s="223"/>
      <c r="K20" s="223"/>
    </row>
    <row r="21" spans="1:11" ht="29.25" customHeight="1" x14ac:dyDescent="0.25">
      <c r="A21" s="61">
        <v>6391</v>
      </c>
      <c r="B21" s="187" t="s">
        <v>116</v>
      </c>
      <c r="C21" s="187"/>
      <c r="D21" s="187"/>
      <c r="E21" s="218"/>
      <c r="F21" s="224">
        <v>0</v>
      </c>
      <c r="G21" s="224">
        <v>0</v>
      </c>
      <c r="H21" s="224">
        <f>G21</f>
        <v>0</v>
      </c>
      <c r="I21" s="224">
        <v>0</v>
      </c>
      <c r="J21" s="225"/>
      <c r="K21" s="225"/>
    </row>
    <row r="22" spans="1:11" ht="29.25" customHeight="1" x14ac:dyDescent="0.25">
      <c r="A22" s="61">
        <v>6393</v>
      </c>
      <c r="B22" s="188" t="s">
        <v>117</v>
      </c>
      <c r="C22" s="189"/>
      <c r="D22" s="189"/>
      <c r="E22" s="189"/>
      <c r="F22" s="224">
        <v>10569.92</v>
      </c>
      <c r="G22" s="224">
        <v>17830</v>
      </c>
      <c r="H22" s="224">
        <f>G22</f>
        <v>17830</v>
      </c>
      <c r="I22" s="224">
        <v>9081.2199999999993</v>
      </c>
      <c r="J22" s="225"/>
      <c r="K22" s="225"/>
    </row>
    <row r="23" spans="1:11" ht="29.25" customHeight="1" x14ac:dyDescent="0.25">
      <c r="A23" s="47" t="s">
        <v>68</v>
      </c>
      <c r="B23" s="183" t="s">
        <v>69</v>
      </c>
      <c r="C23" s="183"/>
      <c r="D23" s="183"/>
      <c r="E23" s="217"/>
      <c r="F23" s="222">
        <f>SUM(F24)</f>
        <v>0</v>
      </c>
      <c r="G23" s="222">
        <f>SUM(G24,G26)</f>
        <v>200</v>
      </c>
      <c r="H23" s="222">
        <f t="shared" si="0"/>
        <v>200</v>
      </c>
      <c r="I23" s="222">
        <f>SUM(I24,I26)</f>
        <v>20.399999999999999</v>
      </c>
      <c r="J23" s="222" t="e">
        <f>(I23/F23)*100</f>
        <v>#DIV/0!</v>
      </c>
      <c r="K23" s="222">
        <f>(I23/H23)*100</f>
        <v>10.199999999999999</v>
      </c>
    </row>
    <row r="24" spans="1:11" ht="29.25" customHeight="1" x14ac:dyDescent="0.25">
      <c r="A24" s="47" t="s">
        <v>70</v>
      </c>
      <c r="B24" s="183" t="s">
        <v>71</v>
      </c>
      <c r="C24" s="183"/>
      <c r="D24" s="183"/>
      <c r="E24" s="217"/>
      <c r="F24" s="222">
        <f>SUM(F25:F25)</f>
        <v>0</v>
      </c>
      <c r="G24" s="222">
        <f>SUM(G25:G25)</f>
        <v>100</v>
      </c>
      <c r="H24" s="222">
        <f t="shared" si="0"/>
        <v>100</v>
      </c>
      <c r="I24" s="222">
        <f>SUM(I25:I25)</f>
        <v>0</v>
      </c>
      <c r="J24" s="223"/>
      <c r="K24" s="223"/>
    </row>
    <row r="25" spans="1:11" ht="29.25" customHeight="1" x14ac:dyDescent="0.25">
      <c r="A25" s="61">
        <v>6413</v>
      </c>
      <c r="B25" s="187" t="s">
        <v>110</v>
      </c>
      <c r="C25" s="187"/>
      <c r="D25" s="187"/>
      <c r="E25" s="218"/>
      <c r="F25" s="224">
        <v>0</v>
      </c>
      <c r="G25" s="224">
        <v>100</v>
      </c>
      <c r="H25" s="224">
        <f t="shared" si="0"/>
        <v>100</v>
      </c>
      <c r="I25" s="224">
        <v>0</v>
      </c>
      <c r="J25" s="225"/>
      <c r="K25" s="225"/>
    </row>
    <row r="26" spans="1:11" ht="29.25" customHeight="1" x14ac:dyDescent="0.25">
      <c r="A26" s="49">
        <v>642</v>
      </c>
      <c r="B26" s="183" t="s">
        <v>111</v>
      </c>
      <c r="C26" s="183"/>
      <c r="D26" s="183"/>
      <c r="E26" s="217"/>
      <c r="F26" s="222">
        <f>SUM(F27:F28)</f>
        <v>732.54</v>
      </c>
      <c r="G26" s="222">
        <f>SUM(G27)</f>
        <v>100</v>
      </c>
      <c r="H26" s="222">
        <f t="shared" si="0"/>
        <v>100</v>
      </c>
      <c r="I26" s="222">
        <f>SUM(I27)</f>
        <v>20.399999999999999</v>
      </c>
      <c r="J26" s="223"/>
      <c r="K26" s="223"/>
    </row>
    <row r="27" spans="1:11" ht="29.25" customHeight="1" x14ac:dyDescent="0.25">
      <c r="A27" s="61">
        <v>6425</v>
      </c>
      <c r="B27" s="187" t="s">
        <v>112</v>
      </c>
      <c r="C27" s="187"/>
      <c r="D27" s="187"/>
      <c r="E27" s="218"/>
      <c r="F27" s="224">
        <v>0</v>
      </c>
      <c r="G27" s="224">
        <v>100</v>
      </c>
      <c r="H27" s="224">
        <f t="shared" si="0"/>
        <v>100</v>
      </c>
      <c r="I27" s="224">
        <v>20.399999999999999</v>
      </c>
      <c r="J27" s="225"/>
      <c r="K27" s="225"/>
    </row>
    <row r="28" spans="1:11" ht="34.5" customHeight="1" x14ac:dyDescent="0.25">
      <c r="A28" s="47" t="s">
        <v>72</v>
      </c>
      <c r="B28" s="183" t="s">
        <v>73</v>
      </c>
      <c r="C28" s="183"/>
      <c r="D28" s="183"/>
      <c r="E28" s="217"/>
      <c r="F28" s="222">
        <f>SUM(F29)</f>
        <v>732.54</v>
      </c>
      <c r="G28" s="222">
        <f>SUM(G29)</f>
        <v>2000</v>
      </c>
      <c r="H28" s="222">
        <f t="shared" si="0"/>
        <v>2000</v>
      </c>
      <c r="I28" s="222">
        <f>SUM(I29)</f>
        <v>1086.06</v>
      </c>
      <c r="J28" s="222">
        <f>(I28/F28)*100</f>
        <v>148.25948071095095</v>
      </c>
      <c r="K28" s="222">
        <f>(I28/H28)*100</f>
        <v>54.303000000000004</v>
      </c>
    </row>
    <row r="29" spans="1:11" ht="29.25" customHeight="1" x14ac:dyDescent="0.25">
      <c r="A29" s="47" t="s">
        <v>74</v>
      </c>
      <c r="B29" s="183" t="s">
        <v>75</v>
      </c>
      <c r="C29" s="183"/>
      <c r="D29" s="183"/>
      <c r="E29" s="217"/>
      <c r="F29" s="222">
        <f>SUM(F30)</f>
        <v>732.54</v>
      </c>
      <c r="G29" s="222">
        <f>SUM(G30)</f>
        <v>2000</v>
      </c>
      <c r="H29" s="222">
        <f t="shared" si="0"/>
        <v>2000</v>
      </c>
      <c r="I29" s="222">
        <f>SUM(I30)</f>
        <v>1086.06</v>
      </c>
      <c r="J29" s="223"/>
      <c r="K29" s="223"/>
    </row>
    <row r="30" spans="1:11" ht="29.25" customHeight="1" x14ac:dyDescent="0.25">
      <c r="A30" s="59" t="s">
        <v>76</v>
      </c>
      <c r="B30" s="187" t="s">
        <v>77</v>
      </c>
      <c r="C30" s="187"/>
      <c r="D30" s="187"/>
      <c r="E30" s="218"/>
      <c r="F30" s="224">
        <v>732.54</v>
      </c>
      <c r="G30" s="224">
        <v>2000</v>
      </c>
      <c r="H30" s="224">
        <f t="shared" si="0"/>
        <v>2000</v>
      </c>
      <c r="I30" s="224">
        <v>1086.06</v>
      </c>
      <c r="J30" s="225"/>
      <c r="K30" s="225"/>
    </row>
    <row r="31" spans="1:11" ht="29.25" customHeight="1" x14ac:dyDescent="0.25">
      <c r="A31" s="47" t="s">
        <v>78</v>
      </c>
      <c r="B31" s="183" t="s">
        <v>79</v>
      </c>
      <c r="C31" s="183"/>
      <c r="D31" s="183"/>
      <c r="E31" s="217"/>
      <c r="F31" s="222">
        <f>SUM(F32,F35)</f>
        <v>21269.86</v>
      </c>
      <c r="G31" s="222">
        <f>SUM(G32,G35)</f>
        <v>31900</v>
      </c>
      <c r="H31" s="222">
        <f t="shared" si="0"/>
        <v>31900</v>
      </c>
      <c r="I31" s="222">
        <f>SUM(I32,I35)</f>
        <v>21273.510000000002</v>
      </c>
      <c r="J31" s="222">
        <f>(I31/F31)*100</f>
        <v>100.01716043264976</v>
      </c>
      <c r="K31" s="222">
        <f>(I31/H31)*100</f>
        <v>66.688119122257064</v>
      </c>
    </row>
    <row r="32" spans="1:11" ht="29.25" customHeight="1" x14ac:dyDescent="0.25">
      <c r="A32" s="47" t="s">
        <v>80</v>
      </c>
      <c r="B32" s="183" t="s">
        <v>23</v>
      </c>
      <c r="C32" s="183"/>
      <c r="D32" s="183"/>
      <c r="E32" s="217"/>
      <c r="F32" s="222">
        <f>SUM(F34,)</f>
        <v>10999.86</v>
      </c>
      <c r="G32" s="222">
        <f>SUM(G33:G34)</f>
        <v>17900</v>
      </c>
      <c r="H32" s="222">
        <f t="shared" si="0"/>
        <v>17900</v>
      </c>
      <c r="I32" s="222">
        <f>SUM(I34,I33)</f>
        <v>9198.65</v>
      </c>
      <c r="J32" s="223"/>
      <c r="K32" s="223"/>
    </row>
    <row r="33" spans="1:11" ht="29.25" customHeight="1" x14ac:dyDescent="0.25">
      <c r="A33" s="61">
        <v>6614</v>
      </c>
      <c r="B33" s="187" t="s">
        <v>24</v>
      </c>
      <c r="C33" s="187"/>
      <c r="D33" s="187"/>
      <c r="E33" s="218"/>
      <c r="F33" s="224">
        <v>0</v>
      </c>
      <c r="G33" s="224">
        <v>100</v>
      </c>
      <c r="H33" s="224">
        <f t="shared" si="0"/>
        <v>100</v>
      </c>
      <c r="I33" s="224">
        <v>0</v>
      </c>
      <c r="J33" s="225"/>
      <c r="K33" s="225"/>
    </row>
    <row r="34" spans="1:11" ht="29.25" customHeight="1" x14ac:dyDescent="0.25">
      <c r="A34" s="59" t="s">
        <v>81</v>
      </c>
      <c r="B34" s="187" t="s">
        <v>82</v>
      </c>
      <c r="C34" s="187"/>
      <c r="D34" s="187"/>
      <c r="E34" s="218"/>
      <c r="F34" s="224">
        <v>10999.86</v>
      </c>
      <c r="G34" s="224">
        <v>17800</v>
      </c>
      <c r="H34" s="224">
        <f t="shared" si="0"/>
        <v>17800</v>
      </c>
      <c r="I34" s="224">
        <v>9198.65</v>
      </c>
      <c r="J34" s="225"/>
      <c r="K34" s="225"/>
    </row>
    <row r="35" spans="1:11" ht="29.25" customHeight="1" x14ac:dyDescent="0.25">
      <c r="A35" s="47" t="s">
        <v>83</v>
      </c>
      <c r="B35" s="183" t="s">
        <v>84</v>
      </c>
      <c r="C35" s="183"/>
      <c r="D35" s="183"/>
      <c r="E35" s="217"/>
      <c r="F35" s="222">
        <f>SUM(F36:F37)</f>
        <v>10270</v>
      </c>
      <c r="G35" s="222">
        <f>SUM(G36:G37)</f>
        <v>14000</v>
      </c>
      <c r="H35" s="222">
        <f>G35</f>
        <v>14000</v>
      </c>
      <c r="I35" s="222">
        <f>SUM(I36:I37)</f>
        <v>12074.86</v>
      </c>
      <c r="J35" s="223"/>
      <c r="K35" s="223"/>
    </row>
    <row r="36" spans="1:11" ht="29.25" customHeight="1" x14ac:dyDescent="0.25">
      <c r="A36" s="59" t="s">
        <v>85</v>
      </c>
      <c r="B36" s="187" t="s">
        <v>86</v>
      </c>
      <c r="C36" s="187"/>
      <c r="D36" s="187"/>
      <c r="E36" s="218"/>
      <c r="F36" s="224">
        <v>10270</v>
      </c>
      <c r="G36" s="224">
        <v>13000</v>
      </c>
      <c r="H36" s="224">
        <f t="shared" si="0"/>
        <v>13000</v>
      </c>
      <c r="I36" s="224">
        <v>11750</v>
      </c>
      <c r="J36" s="225"/>
      <c r="K36" s="225"/>
    </row>
    <row r="37" spans="1:11" ht="29.25" customHeight="1" x14ac:dyDescent="0.25">
      <c r="A37" s="59" t="s">
        <v>87</v>
      </c>
      <c r="B37" s="187" t="s">
        <v>88</v>
      </c>
      <c r="C37" s="187"/>
      <c r="D37" s="187"/>
      <c r="E37" s="218"/>
      <c r="F37" s="224">
        <v>0</v>
      </c>
      <c r="G37" s="224">
        <v>1000</v>
      </c>
      <c r="H37" s="224">
        <f t="shared" si="0"/>
        <v>1000</v>
      </c>
      <c r="I37" s="224">
        <v>324.86</v>
      </c>
      <c r="J37" s="225"/>
      <c r="K37" s="225"/>
    </row>
    <row r="38" spans="1:11" ht="29.25" customHeight="1" x14ac:dyDescent="0.25">
      <c r="A38" s="49">
        <v>67</v>
      </c>
      <c r="B38" s="190" t="s">
        <v>89</v>
      </c>
      <c r="C38" s="191"/>
      <c r="D38" s="191"/>
      <c r="E38" s="191"/>
      <c r="F38" s="222">
        <f>SUM(F39)</f>
        <v>174159.1</v>
      </c>
      <c r="G38" s="222">
        <f>SUM(G39)</f>
        <v>699860</v>
      </c>
      <c r="H38" s="222">
        <f t="shared" si="0"/>
        <v>699860</v>
      </c>
      <c r="I38" s="222">
        <f>SUM(I39)</f>
        <v>223702.38</v>
      </c>
      <c r="J38" s="222">
        <f>(I38/F38)*100</f>
        <v>128.44713827758639</v>
      </c>
      <c r="K38" s="222">
        <f>(I38/H38)*100</f>
        <v>31.963875632269311</v>
      </c>
    </row>
    <row r="39" spans="1:11" ht="29.25" customHeight="1" x14ac:dyDescent="0.25">
      <c r="A39" s="49">
        <v>671</v>
      </c>
      <c r="B39" s="190" t="s">
        <v>89</v>
      </c>
      <c r="C39" s="191"/>
      <c r="D39" s="191"/>
      <c r="E39" s="191"/>
      <c r="F39" s="222">
        <f>SUM(F40:F41)</f>
        <v>174159.1</v>
      </c>
      <c r="G39" s="222">
        <f>SUM(G40:G41)</f>
        <v>699860</v>
      </c>
      <c r="H39" s="222">
        <f t="shared" si="0"/>
        <v>699860</v>
      </c>
      <c r="I39" s="222">
        <f>SUM(I40:I41)</f>
        <v>223702.38</v>
      </c>
      <c r="J39" s="223"/>
      <c r="K39" s="223"/>
    </row>
    <row r="40" spans="1:11" ht="29.25" customHeight="1" x14ac:dyDescent="0.25">
      <c r="A40" s="61">
        <v>6711</v>
      </c>
      <c r="B40" s="188" t="s">
        <v>90</v>
      </c>
      <c r="C40" s="189"/>
      <c r="D40" s="189"/>
      <c r="E40" s="189"/>
      <c r="F40" s="224">
        <v>174159.1</v>
      </c>
      <c r="G40" s="224">
        <v>620160</v>
      </c>
      <c r="H40" s="224">
        <f t="shared" si="0"/>
        <v>620160</v>
      </c>
      <c r="I40" s="224">
        <v>213108.63</v>
      </c>
      <c r="J40" s="225"/>
      <c r="K40" s="225"/>
    </row>
    <row r="41" spans="1:11" ht="29.25" customHeight="1" x14ac:dyDescent="0.25">
      <c r="A41" s="61">
        <v>6712</v>
      </c>
      <c r="B41" s="188" t="s">
        <v>91</v>
      </c>
      <c r="C41" s="189"/>
      <c r="D41" s="189"/>
      <c r="E41" s="189"/>
      <c r="F41" s="224">
        <v>0</v>
      </c>
      <c r="G41" s="224">
        <v>79700</v>
      </c>
      <c r="H41" s="224">
        <f t="shared" si="0"/>
        <v>79700</v>
      </c>
      <c r="I41" s="45">
        <v>10593.75</v>
      </c>
      <c r="J41" s="225"/>
      <c r="K41" s="225"/>
    </row>
    <row r="42" spans="1:11" ht="29.25" customHeight="1" x14ac:dyDescent="0.25">
      <c r="A42" s="47" t="s">
        <v>92</v>
      </c>
      <c r="B42" s="183" t="s">
        <v>93</v>
      </c>
      <c r="C42" s="183"/>
      <c r="D42" s="183"/>
      <c r="E42" s="217"/>
      <c r="F42" s="222">
        <f>SUM(F43)</f>
        <v>0</v>
      </c>
      <c r="G42" s="222">
        <f>SUM(G43)</f>
        <v>100</v>
      </c>
      <c r="H42" s="222">
        <f t="shared" si="0"/>
        <v>100</v>
      </c>
      <c r="I42" s="222">
        <f>SUM(I43)</f>
        <v>0</v>
      </c>
      <c r="J42" s="222" t="e">
        <f>(I42/F42)*100</f>
        <v>#DIV/0!</v>
      </c>
      <c r="K42" s="222">
        <f>(I42/H42)*100</f>
        <v>0</v>
      </c>
    </row>
    <row r="43" spans="1:11" ht="29.25" customHeight="1" x14ac:dyDescent="0.25">
      <c r="A43" s="47" t="s">
        <v>94</v>
      </c>
      <c r="B43" s="183" t="s">
        <v>95</v>
      </c>
      <c r="C43" s="183"/>
      <c r="D43" s="183"/>
      <c r="E43" s="217"/>
      <c r="F43" s="222">
        <f>SUM(F44)</f>
        <v>0</v>
      </c>
      <c r="G43" s="222">
        <f>SUM(G44)</f>
        <v>100</v>
      </c>
      <c r="H43" s="222">
        <f t="shared" si="0"/>
        <v>100</v>
      </c>
      <c r="I43" s="222">
        <f>SUM(I44)</f>
        <v>0</v>
      </c>
      <c r="J43" s="223"/>
      <c r="K43" s="223"/>
    </row>
    <row r="44" spans="1:11" ht="29.25" customHeight="1" x14ac:dyDescent="0.25">
      <c r="A44" s="59" t="s">
        <v>96</v>
      </c>
      <c r="B44" s="187" t="s">
        <v>95</v>
      </c>
      <c r="C44" s="187"/>
      <c r="D44" s="187"/>
      <c r="E44" s="218"/>
      <c r="F44" s="226">
        <v>0</v>
      </c>
      <c r="G44" s="224">
        <v>100</v>
      </c>
      <c r="H44" s="224">
        <f t="shared" si="0"/>
        <v>100</v>
      </c>
      <c r="I44" s="224">
        <v>0</v>
      </c>
      <c r="J44" s="225"/>
      <c r="K44" s="225"/>
    </row>
    <row r="45" spans="1:11" ht="29.25" customHeight="1" x14ac:dyDescent="0.25">
      <c r="A45" s="55" t="s">
        <v>97</v>
      </c>
      <c r="B45" s="186" t="s">
        <v>14</v>
      </c>
      <c r="C45" s="186"/>
      <c r="D45" s="186"/>
      <c r="E45" s="216"/>
      <c r="F45" s="227">
        <f>SUM(F46)</f>
        <v>0</v>
      </c>
      <c r="G45" s="227">
        <f>SUM(G46)</f>
        <v>0</v>
      </c>
      <c r="H45" s="221">
        <f t="shared" si="0"/>
        <v>0</v>
      </c>
      <c r="I45" s="227">
        <f>SUM(I46)</f>
        <v>0</v>
      </c>
      <c r="J45" s="221" t="e">
        <f>(I45/F45)*100</f>
        <v>#DIV/0!</v>
      </c>
      <c r="K45" s="221" t="e">
        <f>(I45/H45)*100</f>
        <v>#DIV/0!</v>
      </c>
    </row>
    <row r="46" spans="1:11" ht="29.25" customHeight="1" x14ac:dyDescent="0.25">
      <c r="A46" s="47" t="s">
        <v>98</v>
      </c>
      <c r="B46" s="183" t="s">
        <v>15</v>
      </c>
      <c r="C46" s="183"/>
      <c r="D46" s="183"/>
      <c r="E46" s="217"/>
      <c r="F46" s="228">
        <f>SUM(F47,F49)</f>
        <v>0</v>
      </c>
      <c r="G46" s="228">
        <f>SUM(G47,G49)</f>
        <v>0</v>
      </c>
      <c r="H46" s="228">
        <f>SUM(H47,H49)</f>
        <v>0</v>
      </c>
      <c r="I46" s="228">
        <f>SUM(I47,I49)</f>
        <v>0</v>
      </c>
      <c r="J46" s="222" t="e">
        <f>(I46/F46)*100</f>
        <v>#DIV/0!</v>
      </c>
      <c r="K46" s="222" t="e">
        <f>(I46/H46)*100</f>
        <v>#DIV/0!</v>
      </c>
    </row>
    <row r="47" spans="1:11" ht="29.25" customHeight="1" x14ac:dyDescent="0.25">
      <c r="A47" s="47" t="s">
        <v>99</v>
      </c>
      <c r="B47" s="183" t="s">
        <v>25</v>
      </c>
      <c r="C47" s="183"/>
      <c r="D47" s="183"/>
      <c r="E47" s="217"/>
      <c r="F47" s="228">
        <f>SUM(F48,F49)</f>
        <v>0</v>
      </c>
      <c r="G47" s="228">
        <f>SUM(G48,G49)</f>
        <v>0</v>
      </c>
      <c r="H47" s="229">
        <f t="shared" si="0"/>
        <v>0</v>
      </c>
      <c r="I47" s="228">
        <f>SUM(I48,I49)</f>
        <v>0</v>
      </c>
      <c r="J47" s="223"/>
      <c r="K47" s="223"/>
    </row>
    <row r="48" spans="1:11" ht="29.25" customHeight="1" x14ac:dyDescent="0.25">
      <c r="A48" s="59" t="s">
        <v>100</v>
      </c>
      <c r="B48" s="187" t="s">
        <v>26</v>
      </c>
      <c r="C48" s="187"/>
      <c r="D48" s="187"/>
      <c r="E48" s="218"/>
      <c r="F48" s="230">
        <v>0</v>
      </c>
      <c r="G48" s="231">
        <v>0</v>
      </c>
      <c r="H48" s="231">
        <f t="shared" si="0"/>
        <v>0</v>
      </c>
      <c r="I48" s="231">
        <v>0</v>
      </c>
      <c r="J48" s="225"/>
      <c r="K48" s="225"/>
    </row>
    <row r="49" spans="1:11" ht="29.25" customHeight="1" x14ac:dyDescent="0.25">
      <c r="A49" s="49">
        <v>722</v>
      </c>
      <c r="B49" s="190" t="s">
        <v>113</v>
      </c>
      <c r="C49" s="191"/>
      <c r="D49" s="191"/>
      <c r="E49" s="191"/>
      <c r="F49" s="229">
        <f>SUM(F50)</f>
        <v>0</v>
      </c>
      <c r="G49" s="229">
        <f>SUM(G50)</f>
        <v>0</v>
      </c>
      <c r="H49" s="228">
        <v>0</v>
      </c>
      <c r="I49" s="228">
        <f>SUM(I50,I51)</f>
        <v>0</v>
      </c>
      <c r="J49" s="232"/>
      <c r="K49" s="232"/>
    </row>
    <row r="50" spans="1:11" ht="29.25" customHeight="1" x14ac:dyDescent="0.25">
      <c r="A50" s="61">
        <v>7227</v>
      </c>
      <c r="B50" s="187" t="s">
        <v>114</v>
      </c>
      <c r="C50" s="187"/>
      <c r="D50" s="187"/>
      <c r="E50" s="218"/>
      <c r="F50" s="230">
        <v>0</v>
      </c>
      <c r="G50" s="231">
        <v>0</v>
      </c>
      <c r="H50" s="231">
        <f t="shared" si="0"/>
        <v>0</v>
      </c>
      <c r="I50" s="231">
        <v>0</v>
      </c>
      <c r="J50" s="225"/>
      <c r="K50" s="225"/>
    </row>
    <row r="51" spans="1:11" ht="29.25" customHeight="1" x14ac:dyDescent="0.25">
      <c r="A51" s="198" t="s">
        <v>101</v>
      </c>
      <c r="B51" s="198"/>
      <c r="C51" s="198"/>
      <c r="D51" s="198"/>
      <c r="E51" s="198"/>
      <c r="F51" s="219"/>
      <c r="G51" s="219"/>
      <c r="H51" s="219"/>
      <c r="I51" s="219"/>
      <c r="J51" s="219"/>
      <c r="K51" s="219"/>
    </row>
    <row r="52" spans="1:11" ht="29.25" customHeight="1" x14ac:dyDescent="0.25">
      <c r="A52" s="63">
        <v>9</v>
      </c>
      <c r="B52" s="64" t="s">
        <v>102</v>
      </c>
      <c r="C52" s="65"/>
      <c r="D52" s="66"/>
      <c r="E52" s="67"/>
      <c r="F52" s="79"/>
      <c r="G52" s="79">
        <f t="shared" ref="G52:I54" si="1">SUM(G53)</f>
        <v>47000</v>
      </c>
      <c r="H52" s="79">
        <f t="shared" si="1"/>
        <v>47000</v>
      </c>
      <c r="I52" s="79">
        <f t="shared" si="1"/>
        <v>17430</v>
      </c>
      <c r="J52" s="77">
        <f>(I52/G52*100)</f>
        <v>37.085106382978722</v>
      </c>
      <c r="K52" s="77">
        <f>(I52/H52*100)</f>
        <v>37.085106382978722</v>
      </c>
    </row>
    <row r="53" spans="1:11" ht="29.25" customHeight="1" x14ac:dyDescent="0.25">
      <c r="A53" s="50">
        <v>92</v>
      </c>
      <c r="B53" s="51" t="s">
        <v>103</v>
      </c>
      <c r="C53" s="52"/>
      <c r="D53" s="53"/>
      <c r="E53" s="54"/>
      <c r="F53" s="80"/>
      <c r="G53" s="80">
        <f t="shared" si="1"/>
        <v>47000</v>
      </c>
      <c r="H53" s="80">
        <f t="shared" si="1"/>
        <v>47000</v>
      </c>
      <c r="I53" s="80">
        <f t="shared" si="1"/>
        <v>17430</v>
      </c>
      <c r="J53" s="75">
        <f>(I53/G53)*100</f>
        <v>37.085106382978722</v>
      </c>
      <c r="K53" s="76">
        <f>(I53/H53)*100</f>
        <v>37.085106382978722</v>
      </c>
    </row>
    <row r="54" spans="1:11" ht="29.25" customHeight="1" x14ac:dyDescent="0.25">
      <c r="A54" s="50">
        <v>922</v>
      </c>
      <c r="B54" s="192" t="s">
        <v>104</v>
      </c>
      <c r="C54" s="193"/>
      <c r="D54" s="193"/>
      <c r="E54" s="194"/>
      <c r="F54" s="80"/>
      <c r="G54" s="80">
        <f t="shared" si="1"/>
        <v>47000</v>
      </c>
      <c r="H54" s="80">
        <f t="shared" si="1"/>
        <v>47000</v>
      </c>
      <c r="I54" s="80">
        <f t="shared" si="1"/>
        <v>17430</v>
      </c>
      <c r="J54" s="96"/>
      <c r="K54" s="97"/>
    </row>
    <row r="55" spans="1:11" ht="29.25" customHeight="1" x14ac:dyDescent="0.25">
      <c r="A55" s="74">
        <v>9221</v>
      </c>
      <c r="B55" s="195" t="s">
        <v>105</v>
      </c>
      <c r="C55" s="196"/>
      <c r="D55" s="196"/>
      <c r="E55" s="197"/>
      <c r="F55" s="81"/>
      <c r="G55" s="82">
        <v>47000</v>
      </c>
      <c r="H55" s="81">
        <v>47000</v>
      </c>
      <c r="I55" s="81">
        <v>17430</v>
      </c>
      <c r="J55" s="98"/>
      <c r="K55" s="99"/>
    </row>
    <row r="56" spans="1:11" ht="29.25" customHeight="1" x14ac:dyDescent="0.25">
      <c r="A56" s="68"/>
      <c r="B56" s="69" t="s">
        <v>106</v>
      </c>
      <c r="C56" s="69"/>
      <c r="D56" s="69"/>
      <c r="E56" s="69"/>
      <c r="F56" s="78"/>
      <c r="G56" s="78">
        <f>SUM(G52,G12)</f>
        <v>2946990</v>
      </c>
      <c r="H56" s="78">
        <f>SUM(H52,H12)</f>
        <v>2946990</v>
      </c>
      <c r="I56" s="78"/>
      <c r="J56" s="73"/>
      <c r="K56" s="69"/>
    </row>
    <row r="58" spans="1:11" ht="29.25" customHeight="1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29.25" customHeight="1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29.25" customHeight="1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</sheetData>
  <mergeCells count="51">
    <mergeCell ref="B39:E39"/>
    <mergeCell ref="B40:E40"/>
    <mergeCell ref="B45:E45"/>
    <mergeCell ref="B46:E46"/>
    <mergeCell ref="B43:E43"/>
    <mergeCell ref="B44:E44"/>
    <mergeCell ref="B41:E41"/>
    <mergeCell ref="B42:E42"/>
    <mergeCell ref="B54:E54"/>
    <mergeCell ref="B55:E55"/>
    <mergeCell ref="B49:E49"/>
    <mergeCell ref="A51:K51"/>
    <mergeCell ref="B47:E47"/>
    <mergeCell ref="B48:E48"/>
    <mergeCell ref="B50:E50"/>
    <mergeCell ref="B37:E37"/>
    <mergeCell ref="B38:E38"/>
    <mergeCell ref="B35:E35"/>
    <mergeCell ref="B36:E36"/>
    <mergeCell ref="B32:E32"/>
    <mergeCell ref="B34:E34"/>
    <mergeCell ref="B33:E33"/>
    <mergeCell ref="B17:E17"/>
    <mergeCell ref="B30:E30"/>
    <mergeCell ref="B31:E31"/>
    <mergeCell ref="B28:E28"/>
    <mergeCell ref="B29:E29"/>
    <mergeCell ref="B25:E25"/>
    <mergeCell ref="B26:E26"/>
    <mergeCell ref="B27:E27"/>
    <mergeCell ref="B20:E20"/>
    <mergeCell ref="B21:E21"/>
    <mergeCell ref="B22:E22"/>
    <mergeCell ref="A1:K1"/>
    <mergeCell ref="A2:K2"/>
    <mergeCell ref="A4:K4"/>
    <mergeCell ref="A6:K6"/>
    <mergeCell ref="A3:K3"/>
    <mergeCell ref="A11:E11"/>
    <mergeCell ref="A10:E10"/>
    <mergeCell ref="A5:K5"/>
    <mergeCell ref="B12:E12"/>
    <mergeCell ref="B14:E14"/>
    <mergeCell ref="A8:F9"/>
    <mergeCell ref="B15:E15"/>
    <mergeCell ref="B13:E13"/>
    <mergeCell ref="B23:E23"/>
    <mergeCell ref="B24:E24"/>
    <mergeCell ref="B18:E18"/>
    <mergeCell ref="B19:E19"/>
    <mergeCell ref="B16:E16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8BD3-B88C-47C0-A87C-ED8E7DBA229E}">
  <sheetPr>
    <pageSetUpPr fitToPage="1"/>
  </sheetPr>
  <dimension ref="A1:H76"/>
  <sheetViews>
    <sheetView topLeftCell="A37" zoomScaleNormal="100" zoomScaleSheetLayoutView="100" workbookViewId="0">
      <selection activeCell="F70" sqref="F70"/>
    </sheetView>
  </sheetViews>
  <sheetFormatPr defaultRowHeight="15.75" x14ac:dyDescent="0.25"/>
  <cols>
    <col min="1" max="1" width="7.42578125" style="106" bestFit="1" customWidth="1"/>
    <col min="2" max="2" width="67.28515625" style="106" bestFit="1" customWidth="1"/>
    <col min="3" max="6" width="25.28515625" style="106" customWidth="1"/>
    <col min="7" max="8" width="15.7109375" style="106" customWidth="1"/>
    <col min="9" max="10" width="9.140625" style="106"/>
    <col min="11" max="11" width="10.140625" style="106" customWidth="1"/>
    <col min="12" max="16384" width="9.140625" style="106"/>
  </cols>
  <sheetData>
    <row r="1" spans="1:8" ht="13.5" customHeight="1" x14ac:dyDescent="0.25">
      <c r="A1" s="152"/>
      <c r="B1" s="152"/>
      <c r="C1" s="152"/>
      <c r="D1" s="152"/>
      <c r="E1" s="152"/>
      <c r="F1" s="152"/>
      <c r="G1" s="152"/>
      <c r="H1" s="152"/>
    </row>
    <row r="2" spans="1:8" ht="13.5" customHeight="1" x14ac:dyDescent="0.25">
      <c r="A2" s="152" t="s">
        <v>139</v>
      </c>
      <c r="B2" s="152"/>
      <c r="C2" s="152"/>
      <c r="D2" s="152"/>
      <c r="E2" s="152"/>
      <c r="F2" s="152"/>
      <c r="G2" s="152"/>
      <c r="H2" s="152"/>
    </row>
    <row r="3" spans="1:8" ht="13.5" customHeight="1" x14ac:dyDescent="0.25">
      <c r="A3" s="152"/>
      <c r="B3" s="152"/>
      <c r="C3" s="152"/>
      <c r="D3" s="152"/>
      <c r="E3" s="152"/>
      <c r="F3" s="152"/>
      <c r="G3" s="152"/>
      <c r="H3" s="152"/>
    </row>
    <row r="4" spans="1:8" ht="13.5" customHeight="1" x14ac:dyDescent="0.25">
      <c r="A4" s="152" t="s">
        <v>136</v>
      </c>
      <c r="B4" s="152"/>
      <c r="C4" s="152"/>
      <c r="D4" s="152"/>
      <c r="E4" s="152"/>
      <c r="F4" s="152"/>
      <c r="G4" s="152"/>
      <c r="H4" s="152"/>
    </row>
    <row r="5" spans="1:8" ht="13.5" customHeight="1" x14ac:dyDescent="0.25">
      <c r="A5" s="152"/>
      <c r="B5" s="152"/>
      <c r="C5" s="152"/>
      <c r="D5" s="152"/>
      <c r="E5" s="152"/>
      <c r="F5" s="152"/>
      <c r="G5" s="152"/>
      <c r="H5" s="152"/>
    </row>
    <row r="6" spans="1:8" ht="13.5" customHeight="1" x14ac:dyDescent="0.25">
      <c r="A6" s="152" t="s">
        <v>141</v>
      </c>
      <c r="B6" s="152"/>
      <c r="C6" s="152"/>
      <c r="D6" s="152"/>
      <c r="E6" s="152"/>
      <c r="F6" s="152"/>
      <c r="G6" s="152"/>
      <c r="H6" s="152"/>
    </row>
    <row r="7" spans="1:8" ht="13.5" customHeight="1" x14ac:dyDescent="0.25">
      <c r="A7" s="40"/>
      <c r="B7" s="40"/>
      <c r="C7" s="40"/>
      <c r="D7" s="40"/>
      <c r="E7" s="40"/>
      <c r="F7" s="40"/>
      <c r="G7" s="40"/>
      <c r="H7" s="40"/>
    </row>
    <row r="8" spans="1:8" ht="29.25" customHeight="1" x14ac:dyDescent="0.25">
      <c r="A8" s="184" t="s">
        <v>148</v>
      </c>
      <c r="B8" s="184"/>
      <c r="C8" s="92"/>
      <c r="D8" s="40"/>
      <c r="E8" s="40"/>
      <c r="F8" s="40"/>
      <c r="G8" s="40"/>
      <c r="H8" s="40"/>
    </row>
    <row r="9" spans="1:8" ht="29.25" customHeight="1" x14ac:dyDescent="0.25">
      <c r="A9" s="93"/>
      <c r="B9" s="93"/>
      <c r="C9" s="93"/>
      <c r="D9" s="20"/>
      <c r="E9" s="20"/>
      <c r="F9" s="20"/>
      <c r="G9" s="20"/>
      <c r="H9" s="20"/>
    </row>
    <row r="10" spans="1:8" ht="29.25" customHeight="1" x14ac:dyDescent="0.25">
      <c r="A10" s="179" t="s">
        <v>7</v>
      </c>
      <c r="B10" s="181"/>
      <c r="C10" s="44" t="s">
        <v>108</v>
      </c>
      <c r="D10" s="44" t="s">
        <v>44</v>
      </c>
      <c r="E10" s="44" t="s">
        <v>43</v>
      </c>
      <c r="F10" s="44" t="s">
        <v>109</v>
      </c>
      <c r="G10" s="44" t="s">
        <v>16</v>
      </c>
      <c r="H10" s="44" t="s">
        <v>34</v>
      </c>
    </row>
    <row r="11" spans="1:8" ht="29.25" customHeight="1" x14ac:dyDescent="0.25">
      <c r="A11" s="179">
        <v>1</v>
      </c>
      <c r="B11" s="181"/>
      <c r="C11" s="44">
        <v>2</v>
      </c>
      <c r="D11" s="44">
        <v>3</v>
      </c>
      <c r="E11" s="44">
        <v>4</v>
      </c>
      <c r="F11" s="44">
        <v>5</v>
      </c>
      <c r="G11" s="44" t="s">
        <v>31</v>
      </c>
      <c r="H11" s="44" t="s">
        <v>32</v>
      </c>
    </row>
    <row r="12" spans="1:8" ht="29.25" customHeight="1" x14ac:dyDescent="0.25">
      <c r="A12" s="57"/>
      <c r="B12" s="57" t="s">
        <v>146</v>
      </c>
      <c r="C12" s="58">
        <f>SUM(C13,C65)</f>
        <v>1469419.8800000001</v>
      </c>
      <c r="D12" s="58">
        <f>SUM(D13,D65)</f>
        <v>2946990</v>
      </c>
      <c r="E12" s="58">
        <f>SUM(E13,E65)</f>
        <v>2946990</v>
      </c>
      <c r="F12" s="58">
        <f>SUM(F13,F65)</f>
        <v>1410633.42</v>
      </c>
      <c r="G12" s="58">
        <f>(F12/C12)*100</f>
        <v>95.999342271046444</v>
      </c>
      <c r="H12" s="58">
        <f>(F12/E12)*100</f>
        <v>47.866922520945096</v>
      </c>
    </row>
    <row r="13" spans="1:8" ht="29.25" customHeight="1" x14ac:dyDescent="0.25">
      <c r="A13" s="103" t="s">
        <v>150</v>
      </c>
      <c r="B13" s="103" t="s">
        <v>4</v>
      </c>
      <c r="C13" s="56">
        <f>SUM(C14,C22,C53,C58,C62)</f>
        <v>1450658.8800000001</v>
      </c>
      <c r="D13" s="56">
        <f>SUM(D14,D22,D53,D58,D62)</f>
        <v>2858390</v>
      </c>
      <c r="E13" s="56">
        <f>SUM(E14,E22,E53,E58,E62)</f>
        <v>2858390</v>
      </c>
      <c r="F13" s="56">
        <f>SUM(F14,F22,F53,F58,F62)</f>
        <v>1407578.5599999998</v>
      </c>
      <c r="G13" s="56">
        <f>(F13/C13)*100</f>
        <v>97.030292883189716</v>
      </c>
      <c r="H13" s="56">
        <f>(F13/E13)*100</f>
        <v>49.24375470107298</v>
      </c>
    </row>
    <row r="14" spans="1:8" ht="29.25" customHeight="1" x14ac:dyDescent="0.25">
      <c r="A14" s="118" t="s">
        <v>151</v>
      </c>
      <c r="B14" s="118" t="s">
        <v>5</v>
      </c>
      <c r="C14" s="119">
        <f>SUM(C15,C18,C20)</f>
        <v>1185454.52</v>
      </c>
      <c r="D14" s="119">
        <f>SUM(D15,D18,D20)</f>
        <v>2100500</v>
      </c>
      <c r="E14" s="119">
        <f t="shared" ref="E14:E16" si="0">D14</f>
        <v>2100500</v>
      </c>
      <c r="F14" s="119">
        <f>SUM(F15,F18,F20)</f>
        <v>1119000.1399999999</v>
      </c>
      <c r="G14" s="119">
        <f>(F14/C14)*100</f>
        <v>94.394185615826061</v>
      </c>
      <c r="H14" s="119">
        <f>(F14/E14)*100</f>
        <v>53.273036895977143</v>
      </c>
    </row>
    <row r="15" spans="1:8" ht="29.25" customHeight="1" x14ac:dyDescent="0.25">
      <c r="A15" s="107" t="s">
        <v>152</v>
      </c>
      <c r="B15" s="107" t="s">
        <v>27</v>
      </c>
      <c r="C15" s="48">
        <f>SUM(C16:C17)</f>
        <v>1000841.49</v>
      </c>
      <c r="D15" s="48">
        <f>SUM(D16:D17)</f>
        <v>1766700</v>
      </c>
      <c r="E15" s="48">
        <f t="shared" si="0"/>
        <v>1766700</v>
      </c>
      <c r="F15" s="48">
        <f>SUM(F16:F17)</f>
        <v>932115.87</v>
      </c>
      <c r="G15" s="94"/>
      <c r="H15" s="94"/>
    </row>
    <row r="16" spans="1:8" s="39" customFormat="1" ht="29.25" customHeight="1" x14ac:dyDescent="0.25">
      <c r="A16" s="104" t="s">
        <v>153</v>
      </c>
      <c r="B16" s="104" t="s">
        <v>28</v>
      </c>
      <c r="C16" s="60">
        <v>974656.09</v>
      </c>
      <c r="D16" s="60">
        <v>1721700</v>
      </c>
      <c r="E16" s="60">
        <f t="shared" si="0"/>
        <v>1721700</v>
      </c>
      <c r="F16" s="60">
        <v>885290.05</v>
      </c>
      <c r="G16" s="95"/>
      <c r="H16" s="95"/>
    </row>
    <row r="17" spans="1:8" s="39" customFormat="1" ht="29.25" customHeight="1" x14ac:dyDescent="0.25">
      <c r="A17" s="104" t="s">
        <v>154</v>
      </c>
      <c r="B17" s="104" t="s">
        <v>212</v>
      </c>
      <c r="C17" s="60">
        <v>26185.4</v>
      </c>
      <c r="D17" s="60">
        <v>45000</v>
      </c>
      <c r="E17" s="60">
        <f>D17</f>
        <v>45000</v>
      </c>
      <c r="F17" s="60">
        <v>46825.82</v>
      </c>
      <c r="G17" s="95"/>
      <c r="H17" s="95"/>
    </row>
    <row r="18" spans="1:8" ht="29.25" customHeight="1" x14ac:dyDescent="0.25">
      <c r="A18" s="107" t="s">
        <v>155</v>
      </c>
      <c r="B18" s="107" t="s">
        <v>213</v>
      </c>
      <c r="C18" s="48">
        <f>SUM(C19)</f>
        <v>31850.44</v>
      </c>
      <c r="D18" s="48">
        <f>SUM(D19)</f>
        <v>65200</v>
      </c>
      <c r="E18" s="48">
        <f t="shared" ref="E18:E71" si="1">D18</f>
        <v>65200</v>
      </c>
      <c r="F18" s="48">
        <f>SUM(F19)</f>
        <v>39746.22</v>
      </c>
      <c r="G18" s="94"/>
      <c r="H18" s="94"/>
    </row>
    <row r="19" spans="1:8" s="39" customFormat="1" ht="29.25" customHeight="1" x14ac:dyDescent="0.25">
      <c r="A19" s="104" t="s">
        <v>156</v>
      </c>
      <c r="B19" s="104" t="s">
        <v>213</v>
      </c>
      <c r="C19" s="60">
        <v>31850.44</v>
      </c>
      <c r="D19" s="60">
        <v>65200</v>
      </c>
      <c r="E19" s="60">
        <f t="shared" si="1"/>
        <v>65200</v>
      </c>
      <c r="F19" s="60">
        <v>39746.22</v>
      </c>
      <c r="G19" s="95"/>
      <c r="H19" s="95"/>
    </row>
    <row r="20" spans="1:8" ht="29.25" customHeight="1" x14ac:dyDescent="0.25">
      <c r="A20" s="107" t="s">
        <v>157</v>
      </c>
      <c r="B20" s="107" t="s">
        <v>214</v>
      </c>
      <c r="C20" s="48">
        <f>SUM(C21:C21)</f>
        <v>152762.59</v>
      </c>
      <c r="D20" s="48">
        <f>SUM(D21:D21)</f>
        <v>268600</v>
      </c>
      <c r="E20" s="48">
        <f t="shared" si="1"/>
        <v>268600</v>
      </c>
      <c r="F20" s="48">
        <f>SUM(F21:F21)</f>
        <v>147138.04999999999</v>
      </c>
      <c r="G20" s="94"/>
      <c r="H20" s="94"/>
    </row>
    <row r="21" spans="1:8" s="39" customFormat="1" ht="29.25" customHeight="1" x14ac:dyDescent="0.25">
      <c r="A21" s="104" t="s">
        <v>158</v>
      </c>
      <c r="B21" s="104" t="s">
        <v>215</v>
      </c>
      <c r="C21" s="60">
        <v>152762.59</v>
      </c>
      <c r="D21" s="60">
        <v>268600</v>
      </c>
      <c r="E21" s="60">
        <f t="shared" si="1"/>
        <v>268600</v>
      </c>
      <c r="F21" s="60">
        <v>147138.04999999999</v>
      </c>
      <c r="G21" s="95"/>
      <c r="H21" s="95"/>
    </row>
    <row r="22" spans="1:8" ht="29.25" customHeight="1" x14ac:dyDescent="0.25">
      <c r="A22" s="118" t="s">
        <v>159</v>
      </c>
      <c r="B22" s="118" t="s">
        <v>11</v>
      </c>
      <c r="C22" s="119">
        <f>SUM(C23,C27,C34,C44,C46)</f>
        <v>260528.75</v>
      </c>
      <c r="D22" s="119">
        <f>SUM(D23,D27,D34,D44,D46)</f>
        <v>750390</v>
      </c>
      <c r="E22" s="119">
        <f>D22</f>
        <v>750390</v>
      </c>
      <c r="F22" s="119">
        <f>SUM(F23,F27,F34,F44,F46)</f>
        <v>287933.64</v>
      </c>
      <c r="G22" s="119">
        <f>(F22/C22)*100</f>
        <v>110.51895040374625</v>
      </c>
      <c r="H22" s="119">
        <f>(F22/E22)*100</f>
        <v>38.371198976532206</v>
      </c>
    </row>
    <row r="23" spans="1:8" ht="29.25" customHeight="1" x14ac:dyDescent="0.25">
      <c r="A23" s="107" t="s">
        <v>160</v>
      </c>
      <c r="B23" s="107" t="s">
        <v>29</v>
      </c>
      <c r="C23" s="48">
        <f>SUM(C24:C26)</f>
        <v>56311.000000000007</v>
      </c>
      <c r="D23" s="48">
        <f>SUM(D24:D26)</f>
        <v>144530</v>
      </c>
      <c r="E23" s="48">
        <f t="shared" si="1"/>
        <v>144530</v>
      </c>
      <c r="F23" s="48">
        <f>SUM(F24:F26)</f>
        <v>57853.900000000009</v>
      </c>
      <c r="G23" s="94"/>
      <c r="H23" s="94"/>
    </row>
    <row r="24" spans="1:8" s="39" customFormat="1" ht="29.25" customHeight="1" x14ac:dyDescent="0.25">
      <c r="A24" s="104" t="s">
        <v>161</v>
      </c>
      <c r="B24" s="104" t="s">
        <v>30</v>
      </c>
      <c r="C24" s="60">
        <v>12205.91</v>
      </c>
      <c r="D24" s="60">
        <v>14030</v>
      </c>
      <c r="E24" s="60">
        <f t="shared" si="1"/>
        <v>14030</v>
      </c>
      <c r="F24" s="60">
        <v>14156.54</v>
      </c>
      <c r="G24" s="95"/>
      <c r="H24" s="95"/>
    </row>
    <row r="25" spans="1:8" s="39" customFormat="1" ht="29.25" customHeight="1" x14ac:dyDescent="0.25">
      <c r="A25" s="104" t="s">
        <v>162</v>
      </c>
      <c r="B25" s="104" t="s">
        <v>216</v>
      </c>
      <c r="C25" s="60">
        <v>31587.58</v>
      </c>
      <c r="D25" s="60">
        <v>58000</v>
      </c>
      <c r="E25" s="60">
        <f t="shared" si="1"/>
        <v>58000</v>
      </c>
      <c r="F25" s="60">
        <v>26215.31</v>
      </c>
      <c r="G25" s="95"/>
      <c r="H25" s="95"/>
    </row>
    <row r="26" spans="1:8" s="39" customFormat="1" ht="29.25" customHeight="1" x14ac:dyDescent="0.25">
      <c r="A26" s="104" t="s">
        <v>163</v>
      </c>
      <c r="B26" s="104" t="s">
        <v>217</v>
      </c>
      <c r="C26" s="60">
        <v>12517.51</v>
      </c>
      <c r="D26" s="60">
        <v>72500</v>
      </c>
      <c r="E26" s="60">
        <f t="shared" si="1"/>
        <v>72500</v>
      </c>
      <c r="F26" s="60">
        <v>17482.05</v>
      </c>
      <c r="G26" s="95"/>
      <c r="H26" s="95"/>
    </row>
    <row r="27" spans="1:8" ht="29.25" customHeight="1" x14ac:dyDescent="0.25">
      <c r="A27" s="107" t="s">
        <v>164</v>
      </c>
      <c r="B27" s="107" t="s">
        <v>218</v>
      </c>
      <c r="C27" s="48">
        <f>SUM(C28:C33)</f>
        <v>120979.14</v>
      </c>
      <c r="D27" s="48">
        <f>SUM(D28:D33)</f>
        <v>216600</v>
      </c>
      <c r="E27" s="48">
        <f t="shared" si="1"/>
        <v>216600</v>
      </c>
      <c r="F27" s="48">
        <f>SUM(F28:F33)</f>
        <v>111288.2</v>
      </c>
      <c r="G27" s="94"/>
      <c r="H27" s="94"/>
    </row>
    <row r="28" spans="1:8" s="39" customFormat="1" ht="29.25" customHeight="1" x14ac:dyDescent="0.25">
      <c r="A28" s="104" t="s">
        <v>165</v>
      </c>
      <c r="B28" s="104" t="s">
        <v>219</v>
      </c>
      <c r="C28" s="60">
        <v>2498.79</v>
      </c>
      <c r="D28" s="60">
        <v>15700</v>
      </c>
      <c r="E28" s="60">
        <f t="shared" si="1"/>
        <v>15700</v>
      </c>
      <c r="F28" s="60">
        <v>2790.61</v>
      </c>
      <c r="G28" s="95"/>
      <c r="H28" s="95"/>
    </row>
    <row r="29" spans="1:8" s="39" customFormat="1" ht="29.25" customHeight="1" x14ac:dyDescent="0.25">
      <c r="A29" s="104" t="s">
        <v>166</v>
      </c>
      <c r="B29" s="104" t="s">
        <v>220</v>
      </c>
      <c r="C29" s="60">
        <v>850.04</v>
      </c>
      <c r="D29" s="60">
        <v>6600</v>
      </c>
      <c r="E29" s="60">
        <f t="shared" si="1"/>
        <v>6600</v>
      </c>
      <c r="F29" s="60">
        <v>1933.01</v>
      </c>
      <c r="G29" s="95"/>
      <c r="H29" s="95"/>
    </row>
    <row r="30" spans="1:8" s="39" customFormat="1" ht="29.25" customHeight="1" x14ac:dyDescent="0.25">
      <c r="A30" s="104" t="s">
        <v>167</v>
      </c>
      <c r="B30" s="104" t="s">
        <v>221</v>
      </c>
      <c r="C30" s="60">
        <v>99257.18</v>
      </c>
      <c r="D30" s="60">
        <v>186400</v>
      </c>
      <c r="E30" s="60">
        <f t="shared" si="1"/>
        <v>186400</v>
      </c>
      <c r="F30" s="60">
        <v>104635.34</v>
      </c>
      <c r="G30" s="95"/>
      <c r="H30" s="95"/>
    </row>
    <row r="31" spans="1:8" s="39" customFormat="1" ht="29.25" customHeight="1" x14ac:dyDescent="0.25">
      <c r="A31" s="104" t="s">
        <v>168</v>
      </c>
      <c r="B31" s="104" t="s">
        <v>222</v>
      </c>
      <c r="C31" s="60">
        <v>13772.61</v>
      </c>
      <c r="D31" s="60">
        <v>5800</v>
      </c>
      <c r="E31" s="60">
        <f t="shared" si="1"/>
        <v>5800</v>
      </c>
      <c r="F31" s="60">
        <v>1463.33</v>
      </c>
      <c r="G31" s="95"/>
      <c r="H31" s="95"/>
    </row>
    <row r="32" spans="1:8" s="39" customFormat="1" ht="29.25" customHeight="1" x14ac:dyDescent="0.25">
      <c r="A32" s="104" t="s">
        <v>169</v>
      </c>
      <c r="B32" s="104" t="s">
        <v>223</v>
      </c>
      <c r="C32" s="60">
        <v>4600.5200000000004</v>
      </c>
      <c r="D32" s="60">
        <v>1600</v>
      </c>
      <c r="E32" s="60">
        <f t="shared" si="1"/>
        <v>1600</v>
      </c>
      <c r="F32" s="60">
        <v>465.91</v>
      </c>
      <c r="G32" s="95"/>
      <c r="H32" s="95"/>
    </row>
    <row r="33" spans="1:8" s="39" customFormat="1" ht="29.25" customHeight="1" x14ac:dyDescent="0.25">
      <c r="A33" s="104" t="s">
        <v>170</v>
      </c>
      <c r="B33" s="104" t="s">
        <v>224</v>
      </c>
      <c r="C33" s="60">
        <v>0</v>
      </c>
      <c r="D33" s="60">
        <v>500</v>
      </c>
      <c r="E33" s="60">
        <f t="shared" si="1"/>
        <v>500</v>
      </c>
      <c r="F33" s="60">
        <v>0</v>
      </c>
      <c r="G33" s="95"/>
      <c r="H33" s="95"/>
    </row>
    <row r="34" spans="1:8" ht="29.25" customHeight="1" x14ac:dyDescent="0.25">
      <c r="A34" s="107" t="s">
        <v>171</v>
      </c>
      <c r="B34" s="107" t="s">
        <v>225</v>
      </c>
      <c r="C34" s="48">
        <f>SUM(C35:C43)</f>
        <v>28982.870000000003</v>
      </c>
      <c r="D34" s="48">
        <f>SUM(D35:D43)</f>
        <v>289360</v>
      </c>
      <c r="E34" s="48">
        <f t="shared" si="1"/>
        <v>289360</v>
      </c>
      <c r="F34" s="48">
        <f>SUM(F35:F43)</f>
        <v>32157.95</v>
      </c>
      <c r="G34" s="94"/>
      <c r="H34" s="94"/>
    </row>
    <row r="35" spans="1:8" s="39" customFormat="1" ht="29.25" customHeight="1" x14ac:dyDescent="0.25">
      <c r="A35" s="104" t="s">
        <v>172</v>
      </c>
      <c r="B35" s="104" t="s">
        <v>226</v>
      </c>
      <c r="C35" s="60">
        <v>1152.68</v>
      </c>
      <c r="D35" s="60">
        <v>3500</v>
      </c>
      <c r="E35" s="60">
        <f t="shared" si="1"/>
        <v>3500</v>
      </c>
      <c r="F35" s="60">
        <v>883.85</v>
      </c>
      <c r="G35" s="95"/>
      <c r="H35" s="95"/>
    </row>
    <row r="36" spans="1:8" s="39" customFormat="1" ht="29.25" customHeight="1" x14ac:dyDescent="0.25">
      <c r="A36" s="104" t="s">
        <v>173</v>
      </c>
      <c r="B36" s="104" t="s">
        <v>227</v>
      </c>
      <c r="C36" s="60">
        <v>5823.47</v>
      </c>
      <c r="D36" s="60">
        <v>225500</v>
      </c>
      <c r="E36" s="60">
        <f t="shared" si="1"/>
        <v>225500</v>
      </c>
      <c r="F36" s="60">
        <v>6466.28</v>
      </c>
      <c r="G36" s="95"/>
      <c r="H36" s="95"/>
    </row>
    <row r="37" spans="1:8" s="39" customFormat="1" ht="29.25" customHeight="1" x14ac:dyDescent="0.25">
      <c r="A37" s="104" t="s">
        <v>174</v>
      </c>
      <c r="B37" s="104" t="s">
        <v>228</v>
      </c>
      <c r="C37" s="60">
        <v>142.13</v>
      </c>
      <c r="D37" s="60">
        <v>600</v>
      </c>
      <c r="E37" s="60">
        <f t="shared" si="1"/>
        <v>600</v>
      </c>
      <c r="F37" s="60">
        <v>452.5</v>
      </c>
      <c r="G37" s="95"/>
      <c r="H37" s="95"/>
    </row>
    <row r="38" spans="1:8" s="39" customFormat="1" ht="29.25" customHeight="1" x14ac:dyDescent="0.25">
      <c r="A38" s="104" t="s">
        <v>175</v>
      </c>
      <c r="B38" s="104" t="s">
        <v>229</v>
      </c>
      <c r="C38" s="60">
        <v>8396.2800000000007</v>
      </c>
      <c r="D38" s="60">
        <v>15600</v>
      </c>
      <c r="E38" s="60">
        <f t="shared" si="1"/>
        <v>15600</v>
      </c>
      <c r="F38" s="62">
        <v>7182.89</v>
      </c>
      <c r="G38" s="95"/>
      <c r="H38" s="95"/>
    </row>
    <row r="39" spans="1:8" s="39" customFormat="1" ht="29.25" customHeight="1" x14ac:dyDescent="0.25">
      <c r="A39" s="104" t="s">
        <v>176</v>
      </c>
      <c r="B39" s="104" t="s">
        <v>230</v>
      </c>
      <c r="C39" s="60">
        <v>6687.25</v>
      </c>
      <c r="D39" s="60">
        <v>24000</v>
      </c>
      <c r="E39" s="60">
        <f t="shared" si="1"/>
        <v>24000</v>
      </c>
      <c r="F39" s="62">
        <v>11917.5</v>
      </c>
      <c r="G39" s="95"/>
      <c r="H39" s="95"/>
    </row>
    <row r="40" spans="1:8" s="39" customFormat="1" ht="29.25" customHeight="1" x14ac:dyDescent="0.25">
      <c r="A40" s="104" t="s">
        <v>177</v>
      </c>
      <c r="B40" s="104" t="s">
        <v>231</v>
      </c>
      <c r="C40" s="60">
        <v>3021</v>
      </c>
      <c r="D40" s="60">
        <v>9960</v>
      </c>
      <c r="E40" s="60">
        <f t="shared" si="1"/>
        <v>9960</v>
      </c>
      <c r="F40" s="60">
        <v>1113</v>
      </c>
      <c r="G40" s="95"/>
      <c r="H40" s="95"/>
    </row>
    <row r="41" spans="1:8" s="39" customFormat="1" ht="29.25" customHeight="1" x14ac:dyDescent="0.25">
      <c r="A41" s="104" t="s">
        <v>178</v>
      </c>
      <c r="B41" s="104" t="s">
        <v>232</v>
      </c>
      <c r="C41" s="60">
        <v>579.13</v>
      </c>
      <c r="D41" s="60">
        <v>2400</v>
      </c>
      <c r="E41" s="60">
        <f t="shared" si="1"/>
        <v>2400</v>
      </c>
      <c r="F41" s="60">
        <v>1836.56</v>
      </c>
      <c r="G41" s="95"/>
      <c r="H41" s="95"/>
    </row>
    <row r="42" spans="1:8" s="39" customFormat="1" ht="29.25" customHeight="1" x14ac:dyDescent="0.25">
      <c r="A42" s="104" t="s">
        <v>179</v>
      </c>
      <c r="B42" s="104" t="s">
        <v>233</v>
      </c>
      <c r="C42" s="59">
        <v>1712.53</v>
      </c>
      <c r="D42" s="60">
        <v>4400</v>
      </c>
      <c r="E42" s="60">
        <f t="shared" si="1"/>
        <v>4400</v>
      </c>
      <c r="F42" s="60">
        <v>1712.53</v>
      </c>
      <c r="G42" s="95"/>
      <c r="H42" s="95"/>
    </row>
    <row r="43" spans="1:8" s="39" customFormat="1" ht="29.25" customHeight="1" x14ac:dyDescent="0.25">
      <c r="A43" s="104" t="s">
        <v>180</v>
      </c>
      <c r="B43" s="104" t="s">
        <v>234</v>
      </c>
      <c r="C43" s="59">
        <v>1468.4</v>
      </c>
      <c r="D43" s="59">
        <v>3400</v>
      </c>
      <c r="E43" s="60">
        <f t="shared" si="1"/>
        <v>3400</v>
      </c>
      <c r="F43" s="59">
        <v>592.84</v>
      </c>
      <c r="G43" s="95"/>
      <c r="H43" s="95"/>
    </row>
    <row r="44" spans="1:8" ht="29.25" customHeight="1" x14ac:dyDescent="0.25">
      <c r="A44" s="107" t="s">
        <v>181</v>
      </c>
      <c r="B44" s="107" t="s">
        <v>235</v>
      </c>
      <c r="C44" s="70">
        <f>SUM(C45,)</f>
        <v>45776.59</v>
      </c>
      <c r="D44" s="70">
        <f>SUM(D45,)</f>
        <v>57500</v>
      </c>
      <c r="E44" s="48">
        <f t="shared" si="1"/>
        <v>57500</v>
      </c>
      <c r="F44" s="70">
        <f>SUM(F45,)</f>
        <v>61256.12</v>
      </c>
      <c r="G44" s="95"/>
      <c r="H44" s="95"/>
    </row>
    <row r="45" spans="1:8" s="39" customFormat="1" ht="29.25" customHeight="1" x14ac:dyDescent="0.25">
      <c r="A45" s="104" t="s">
        <v>182</v>
      </c>
      <c r="B45" s="104" t="s">
        <v>235</v>
      </c>
      <c r="C45" s="71">
        <v>45776.59</v>
      </c>
      <c r="D45" s="71">
        <v>57500</v>
      </c>
      <c r="E45" s="60">
        <f t="shared" si="1"/>
        <v>57500</v>
      </c>
      <c r="F45" s="71">
        <v>61256.12</v>
      </c>
      <c r="G45" s="95"/>
      <c r="H45" s="95"/>
    </row>
    <row r="46" spans="1:8" ht="29.25" customHeight="1" x14ac:dyDescent="0.25">
      <c r="A46" s="107" t="s">
        <v>183</v>
      </c>
      <c r="B46" s="107" t="s">
        <v>236</v>
      </c>
      <c r="C46" s="70">
        <f>SUM(C47:C52)</f>
        <v>8479.15</v>
      </c>
      <c r="D46" s="70">
        <f>SUM(D47:D52)</f>
        <v>42400</v>
      </c>
      <c r="E46" s="48">
        <f t="shared" si="1"/>
        <v>42400</v>
      </c>
      <c r="F46" s="70">
        <f>SUM(F47:F52)</f>
        <v>25377.47</v>
      </c>
      <c r="G46" s="94"/>
      <c r="H46" s="94"/>
    </row>
    <row r="47" spans="1:8" s="39" customFormat="1" ht="29.25" customHeight="1" x14ac:dyDescent="0.25">
      <c r="A47" s="104" t="s">
        <v>184</v>
      </c>
      <c r="B47" s="104" t="s">
        <v>237</v>
      </c>
      <c r="C47" s="72">
        <v>1986.74</v>
      </c>
      <c r="D47" s="72">
        <v>20000</v>
      </c>
      <c r="E47" s="60">
        <f t="shared" si="1"/>
        <v>20000</v>
      </c>
      <c r="F47" s="71">
        <v>3629.86</v>
      </c>
      <c r="G47" s="105"/>
      <c r="H47" s="105"/>
    </row>
    <row r="48" spans="1:8" s="39" customFormat="1" ht="29.25" customHeight="1" x14ac:dyDescent="0.25">
      <c r="A48" s="104" t="s">
        <v>185</v>
      </c>
      <c r="B48" s="104" t="s">
        <v>238</v>
      </c>
      <c r="C48" s="71">
        <v>2404.92</v>
      </c>
      <c r="D48" s="72">
        <v>8700</v>
      </c>
      <c r="E48" s="60">
        <f t="shared" si="1"/>
        <v>8700</v>
      </c>
      <c r="F48" s="72">
        <v>4306.58</v>
      </c>
      <c r="G48" s="95"/>
      <c r="H48" s="95"/>
    </row>
    <row r="49" spans="1:8" s="39" customFormat="1" ht="29.25" customHeight="1" x14ac:dyDescent="0.25">
      <c r="A49" s="104" t="s">
        <v>186</v>
      </c>
      <c r="B49" s="104" t="s">
        <v>239</v>
      </c>
      <c r="C49" s="71">
        <v>111.2</v>
      </c>
      <c r="D49" s="72">
        <v>400</v>
      </c>
      <c r="E49" s="60">
        <f t="shared" si="1"/>
        <v>400</v>
      </c>
      <c r="F49" s="72">
        <v>142.19999999999999</v>
      </c>
      <c r="G49" s="95"/>
      <c r="H49" s="95"/>
    </row>
    <row r="50" spans="1:8" s="39" customFormat="1" ht="29.25" customHeight="1" x14ac:dyDescent="0.25">
      <c r="A50" s="104" t="s">
        <v>187</v>
      </c>
      <c r="B50" s="104" t="s">
        <v>240</v>
      </c>
      <c r="C50" s="71">
        <v>40</v>
      </c>
      <c r="D50" s="72">
        <v>300</v>
      </c>
      <c r="E50" s="60">
        <f t="shared" si="1"/>
        <v>300</v>
      </c>
      <c r="F50" s="72">
        <v>40</v>
      </c>
      <c r="G50" s="95"/>
      <c r="H50" s="95"/>
    </row>
    <row r="51" spans="1:8" s="39" customFormat="1" ht="29.25" customHeight="1" x14ac:dyDescent="0.25">
      <c r="A51" s="104" t="s">
        <v>188</v>
      </c>
      <c r="B51" s="104" t="s">
        <v>241</v>
      </c>
      <c r="C51" s="71">
        <v>2620.83</v>
      </c>
      <c r="D51" s="72">
        <v>5100</v>
      </c>
      <c r="E51" s="60">
        <f t="shared" si="1"/>
        <v>5100</v>
      </c>
      <c r="F51" s="72">
        <v>4085.56</v>
      </c>
      <c r="G51" s="95"/>
      <c r="H51" s="95"/>
    </row>
    <row r="52" spans="1:8" s="39" customFormat="1" ht="29.25" customHeight="1" x14ac:dyDescent="0.25">
      <c r="A52" s="104" t="s">
        <v>189</v>
      </c>
      <c r="B52" s="104" t="s">
        <v>236</v>
      </c>
      <c r="C52" s="71">
        <v>1315.46</v>
      </c>
      <c r="D52" s="72">
        <v>7900</v>
      </c>
      <c r="E52" s="60">
        <f t="shared" si="1"/>
        <v>7900</v>
      </c>
      <c r="F52" s="72">
        <v>13173.27</v>
      </c>
      <c r="G52" s="95"/>
      <c r="H52" s="95"/>
    </row>
    <row r="53" spans="1:8" ht="29.25" customHeight="1" x14ac:dyDescent="0.25">
      <c r="A53" s="118" t="s">
        <v>190</v>
      </c>
      <c r="B53" s="118" t="s">
        <v>242</v>
      </c>
      <c r="C53" s="120">
        <f>SUM(C54)</f>
        <v>594.08000000000004</v>
      </c>
      <c r="D53" s="120">
        <f>SUM(D54)</f>
        <v>1000</v>
      </c>
      <c r="E53" s="119">
        <f t="shared" si="1"/>
        <v>1000</v>
      </c>
      <c r="F53" s="120">
        <f>SUM(F54)</f>
        <v>644.78</v>
      </c>
      <c r="G53" s="119">
        <f>F53/C53*100</f>
        <v>108.53420414758955</v>
      </c>
      <c r="H53" s="119">
        <f>F53/E53*100</f>
        <v>64.478000000000009</v>
      </c>
    </row>
    <row r="54" spans="1:8" ht="29.25" customHeight="1" x14ac:dyDescent="0.25">
      <c r="A54" s="107" t="s">
        <v>191</v>
      </c>
      <c r="B54" s="107" t="s">
        <v>243</v>
      </c>
      <c r="C54" s="70">
        <f>SUM(C55:C57)</f>
        <v>594.08000000000004</v>
      </c>
      <c r="D54" s="70">
        <f>SUM(D55:D57)</f>
        <v>1000</v>
      </c>
      <c r="E54" s="48">
        <f t="shared" si="1"/>
        <v>1000</v>
      </c>
      <c r="F54" s="70">
        <f>SUM(F55:F57)</f>
        <v>644.78</v>
      </c>
      <c r="G54" s="95"/>
      <c r="H54" s="95"/>
    </row>
    <row r="55" spans="1:8" s="39" customFormat="1" ht="29.25" customHeight="1" x14ac:dyDescent="0.25">
      <c r="A55" s="104" t="s">
        <v>192</v>
      </c>
      <c r="B55" s="104" t="s">
        <v>244</v>
      </c>
      <c r="C55" s="71">
        <v>593.95000000000005</v>
      </c>
      <c r="D55" s="72">
        <v>700</v>
      </c>
      <c r="E55" s="60">
        <f t="shared" si="1"/>
        <v>700</v>
      </c>
      <c r="F55" s="72">
        <v>644.78</v>
      </c>
      <c r="G55" s="95"/>
      <c r="H55" s="95"/>
    </row>
    <row r="56" spans="1:8" s="39" customFormat="1" ht="29.25" customHeight="1" x14ac:dyDescent="0.25">
      <c r="A56" s="104" t="s">
        <v>193</v>
      </c>
      <c r="B56" s="104" t="s">
        <v>245</v>
      </c>
      <c r="C56" s="71">
        <v>0.13</v>
      </c>
      <c r="D56" s="72">
        <v>200</v>
      </c>
      <c r="E56" s="60">
        <f t="shared" si="1"/>
        <v>200</v>
      </c>
      <c r="F56" s="72">
        <v>0</v>
      </c>
      <c r="G56" s="95"/>
      <c r="H56" s="95"/>
    </row>
    <row r="57" spans="1:8" s="39" customFormat="1" ht="29.25" customHeight="1" x14ac:dyDescent="0.25">
      <c r="A57" s="104" t="s">
        <v>194</v>
      </c>
      <c r="B57" s="104" t="s">
        <v>246</v>
      </c>
      <c r="C57" s="71">
        <v>0</v>
      </c>
      <c r="D57" s="72">
        <v>100</v>
      </c>
      <c r="E57" s="60">
        <f t="shared" si="1"/>
        <v>100</v>
      </c>
      <c r="F57" s="72">
        <v>0</v>
      </c>
      <c r="G57" s="95"/>
      <c r="H57" s="95"/>
    </row>
    <row r="58" spans="1:8" ht="29.25" customHeight="1" x14ac:dyDescent="0.25">
      <c r="A58" s="118" t="s">
        <v>195</v>
      </c>
      <c r="B58" s="118" t="s">
        <v>247</v>
      </c>
      <c r="C58" s="120">
        <f>SUM(C59)</f>
        <v>0</v>
      </c>
      <c r="D58" s="120">
        <f>SUM(D59)</f>
        <v>2300</v>
      </c>
      <c r="E58" s="119">
        <f t="shared" si="1"/>
        <v>2300</v>
      </c>
      <c r="F58" s="120">
        <f>SUM(F59)</f>
        <v>0</v>
      </c>
      <c r="G58" s="119" t="e">
        <f>F58/C58*100</f>
        <v>#DIV/0!</v>
      </c>
      <c r="H58" s="119">
        <f>F58/E58*100</f>
        <v>0</v>
      </c>
    </row>
    <row r="59" spans="1:8" ht="29.25" customHeight="1" x14ac:dyDescent="0.25">
      <c r="A59" s="107" t="s">
        <v>196</v>
      </c>
      <c r="B59" s="107" t="s">
        <v>248</v>
      </c>
      <c r="C59" s="70">
        <f>SUM(C60:C61)</f>
        <v>0</v>
      </c>
      <c r="D59" s="70">
        <f>SUM(D60:D61)</f>
        <v>2300</v>
      </c>
      <c r="E59" s="48">
        <f t="shared" si="1"/>
        <v>2300</v>
      </c>
      <c r="F59" s="70">
        <f>SUM(F60:F61)</f>
        <v>0</v>
      </c>
      <c r="G59" s="95"/>
      <c r="H59" s="95"/>
    </row>
    <row r="60" spans="1:8" s="39" customFormat="1" ht="29.25" customHeight="1" x14ac:dyDescent="0.25">
      <c r="A60" s="104" t="s">
        <v>197</v>
      </c>
      <c r="B60" s="104" t="s">
        <v>249</v>
      </c>
      <c r="C60" s="71">
        <v>0</v>
      </c>
      <c r="D60" s="72">
        <v>2300</v>
      </c>
      <c r="E60" s="60">
        <f t="shared" si="1"/>
        <v>2300</v>
      </c>
      <c r="F60" s="72">
        <v>0</v>
      </c>
      <c r="G60" s="95"/>
      <c r="H60" s="95"/>
    </row>
    <row r="61" spans="1:8" s="39" customFormat="1" ht="29.25" customHeight="1" x14ac:dyDescent="0.25">
      <c r="A61" s="104" t="s">
        <v>198</v>
      </c>
      <c r="B61" s="104" t="s">
        <v>250</v>
      </c>
      <c r="C61" s="71">
        <v>0</v>
      </c>
      <c r="D61" s="72">
        <v>0</v>
      </c>
      <c r="E61" s="60">
        <f t="shared" si="1"/>
        <v>0</v>
      </c>
      <c r="F61" s="72">
        <v>0</v>
      </c>
      <c r="G61" s="95"/>
      <c r="H61" s="95"/>
    </row>
    <row r="62" spans="1:8" ht="29.25" customHeight="1" x14ac:dyDescent="0.25">
      <c r="A62" s="118" t="s">
        <v>199</v>
      </c>
      <c r="B62" s="118" t="s">
        <v>251</v>
      </c>
      <c r="C62" s="120">
        <f>SUM(C63,)</f>
        <v>4081.53</v>
      </c>
      <c r="D62" s="120">
        <f>SUM(D63,)</f>
        <v>4200</v>
      </c>
      <c r="E62" s="119">
        <f t="shared" si="1"/>
        <v>4200</v>
      </c>
      <c r="F62" s="120">
        <f>SUM(F63)</f>
        <v>0</v>
      </c>
      <c r="G62" s="119">
        <f>F62/C62*100</f>
        <v>0</v>
      </c>
      <c r="H62" s="119">
        <f>F62/E62*100</f>
        <v>0</v>
      </c>
    </row>
    <row r="63" spans="1:8" ht="29.25" customHeight="1" x14ac:dyDescent="0.25">
      <c r="A63" s="107" t="s">
        <v>200</v>
      </c>
      <c r="B63" s="107" t="s">
        <v>86</v>
      </c>
      <c r="C63" s="70">
        <f>SUM(C64)</f>
        <v>4081.53</v>
      </c>
      <c r="D63" s="70">
        <f>SUM(D64)</f>
        <v>4200</v>
      </c>
      <c r="E63" s="48">
        <f t="shared" si="1"/>
        <v>4200</v>
      </c>
      <c r="F63" s="70">
        <f>SUM(F64)</f>
        <v>0</v>
      </c>
      <c r="G63" s="95"/>
      <c r="H63" s="95"/>
    </row>
    <row r="64" spans="1:8" s="39" customFormat="1" ht="29.25" customHeight="1" x14ac:dyDescent="0.25">
      <c r="A64" s="104" t="s">
        <v>201</v>
      </c>
      <c r="B64" s="104" t="s">
        <v>252</v>
      </c>
      <c r="C64" s="71">
        <v>4081.53</v>
      </c>
      <c r="D64" s="72">
        <v>4200</v>
      </c>
      <c r="E64" s="60">
        <f t="shared" si="1"/>
        <v>4200</v>
      </c>
      <c r="F64" s="72">
        <v>0</v>
      </c>
      <c r="G64" s="95"/>
      <c r="H64" s="95"/>
    </row>
    <row r="65" spans="1:8" ht="29.25" customHeight="1" x14ac:dyDescent="0.25">
      <c r="A65" s="108" t="s">
        <v>202</v>
      </c>
      <c r="B65" s="108" t="s">
        <v>6</v>
      </c>
      <c r="C65" s="109">
        <f>SUM(C66)</f>
        <v>18761</v>
      </c>
      <c r="D65" s="109">
        <f>SUM(D66)</f>
        <v>88600</v>
      </c>
      <c r="E65" s="110">
        <f t="shared" si="1"/>
        <v>88600</v>
      </c>
      <c r="F65" s="109">
        <f>SUM(F66)</f>
        <v>3054.86</v>
      </c>
      <c r="G65" s="110">
        <f>F65/C65*100</f>
        <v>16.283033953413998</v>
      </c>
      <c r="H65" s="110">
        <f>F65/E65*100</f>
        <v>3.4479232505643345</v>
      </c>
    </row>
    <row r="66" spans="1:8" ht="29.25" customHeight="1" x14ac:dyDescent="0.25">
      <c r="A66" s="118" t="s">
        <v>203</v>
      </c>
      <c r="B66" s="118" t="s">
        <v>253</v>
      </c>
      <c r="C66" s="121">
        <f>SUM(C67,C69,C73)</f>
        <v>18761</v>
      </c>
      <c r="D66" s="121">
        <f>SUM(D67,D69,D73,D75)</f>
        <v>88600</v>
      </c>
      <c r="E66" s="122">
        <f t="shared" si="1"/>
        <v>88600</v>
      </c>
      <c r="F66" s="121">
        <f>SUM(F67,F69,F73,F75)</f>
        <v>3054.86</v>
      </c>
      <c r="G66" s="119">
        <f>F66/C66*100</f>
        <v>16.283033953413998</v>
      </c>
      <c r="H66" s="119">
        <f>F66/E66*100</f>
        <v>3.4479232505643345</v>
      </c>
    </row>
    <row r="67" spans="1:8" ht="29.25" customHeight="1" x14ac:dyDescent="0.25">
      <c r="A67" s="107" t="s">
        <v>204</v>
      </c>
      <c r="B67" s="107" t="s">
        <v>254</v>
      </c>
      <c r="C67" s="111">
        <f>SUM(C68)</f>
        <v>0</v>
      </c>
      <c r="D67" s="111">
        <f>SUM(D68)</f>
        <v>100</v>
      </c>
      <c r="E67" s="112">
        <f t="shared" si="1"/>
        <v>100</v>
      </c>
      <c r="F67" s="111">
        <f>SUM(F68)</f>
        <v>0</v>
      </c>
      <c r="G67" s="95"/>
      <c r="H67" s="95"/>
    </row>
    <row r="68" spans="1:8" s="39" customFormat="1" ht="33.75" customHeight="1" x14ac:dyDescent="0.25">
      <c r="A68" s="104" t="s">
        <v>205</v>
      </c>
      <c r="B68" s="104" t="s">
        <v>255</v>
      </c>
      <c r="C68" s="113">
        <v>0</v>
      </c>
      <c r="D68" s="113">
        <v>100</v>
      </c>
      <c r="E68" s="114">
        <f t="shared" si="1"/>
        <v>100</v>
      </c>
      <c r="F68" s="113">
        <v>0</v>
      </c>
      <c r="G68" s="95"/>
      <c r="H68" s="95"/>
    </row>
    <row r="69" spans="1:8" ht="33.75" customHeight="1" x14ac:dyDescent="0.25">
      <c r="A69" s="107" t="s">
        <v>206</v>
      </c>
      <c r="B69" s="107" t="s">
        <v>256</v>
      </c>
      <c r="C69" s="115">
        <f>SUM(C70:C72)</f>
        <v>18761</v>
      </c>
      <c r="D69" s="115">
        <f>SUM(D70:D72)</f>
        <v>20200</v>
      </c>
      <c r="E69" s="112">
        <f t="shared" si="1"/>
        <v>20200</v>
      </c>
      <c r="F69" s="115">
        <f>SUM(F70:F72)</f>
        <v>3054.86</v>
      </c>
      <c r="G69" s="95"/>
      <c r="H69" s="95"/>
    </row>
    <row r="70" spans="1:8" s="39" customFormat="1" ht="33.75" customHeight="1" x14ac:dyDescent="0.25">
      <c r="A70" s="104" t="s">
        <v>207</v>
      </c>
      <c r="B70" s="104" t="s">
        <v>257</v>
      </c>
      <c r="C70" s="113">
        <v>18761</v>
      </c>
      <c r="D70" s="113">
        <v>13900</v>
      </c>
      <c r="E70" s="114">
        <f t="shared" si="1"/>
        <v>13900</v>
      </c>
      <c r="F70" s="113">
        <v>324.86</v>
      </c>
      <c r="G70" s="95"/>
      <c r="H70" s="95"/>
    </row>
    <row r="71" spans="1:8" s="39" customFormat="1" ht="33.75" customHeight="1" x14ac:dyDescent="0.25">
      <c r="A71" s="104" t="s">
        <v>208</v>
      </c>
      <c r="B71" s="104" t="s">
        <v>258</v>
      </c>
      <c r="C71" s="113">
        <v>0</v>
      </c>
      <c r="D71" s="113">
        <v>200</v>
      </c>
      <c r="E71" s="114">
        <f t="shared" si="1"/>
        <v>200</v>
      </c>
      <c r="F71" s="113">
        <v>0</v>
      </c>
      <c r="G71" s="95"/>
      <c r="H71" s="95"/>
    </row>
    <row r="72" spans="1:8" s="39" customFormat="1" ht="33.75" customHeight="1" x14ac:dyDescent="0.25">
      <c r="A72" s="104" t="s">
        <v>209</v>
      </c>
      <c r="B72" s="104" t="s">
        <v>114</v>
      </c>
      <c r="C72" s="113">
        <v>0</v>
      </c>
      <c r="D72" s="113">
        <v>6100</v>
      </c>
      <c r="E72" s="114">
        <f t="shared" ref="E72:E76" si="2">D72</f>
        <v>6100</v>
      </c>
      <c r="F72" s="113">
        <v>2730</v>
      </c>
      <c r="G72" s="95"/>
      <c r="H72" s="95"/>
    </row>
    <row r="73" spans="1:8" ht="33.75" customHeight="1" x14ac:dyDescent="0.25">
      <c r="A73" s="107" t="s">
        <v>210</v>
      </c>
      <c r="B73" s="107" t="s">
        <v>259</v>
      </c>
      <c r="C73" s="115">
        <f>SUM(C74)</f>
        <v>0</v>
      </c>
      <c r="D73" s="115">
        <f>SUM(D74)</f>
        <v>68000</v>
      </c>
      <c r="E73" s="112">
        <f t="shared" si="2"/>
        <v>68000</v>
      </c>
      <c r="F73" s="115">
        <f>SUM(F74)</f>
        <v>0</v>
      </c>
      <c r="G73" s="95"/>
      <c r="H73" s="95"/>
    </row>
    <row r="74" spans="1:8" s="39" customFormat="1" ht="33.75" customHeight="1" x14ac:dyDescent="0.25">
      <c r="A74" s="104" t="s">
        <v>211</v>
      </c>
      <c r="B74" s="104" t="s">
        <v>260</v>
      </c>
      <c r="C74" s="113">
        <v>0</v>
      </c>
      <c r="D74" s="113">
        <v>68000</v>
      </c>
      <c r="E74" s="114">
        <f t="shared" si="2"/>
        <v>68000</v>
      </c>
      <c r="F74" s="113">
        <v>0</v>
      </c>
      <c r="G74" s="95"/>
      <c r="H74" s="95"/>
    </row>
    <row r="75" spans="1:8" ht="33.75" customHeight="1" x14ac:dyDescent="0.25">
      <c r="A75" s="116">
        <v>426</v>
      </c>
      <c r="B75" s="107" t="s">
        <v>261</v>
      </c>
      <c r="C75" s="115">
        <f>SUM(C76)</f>
        <v>0</v>
      </c>
      <c r="D75" s="115">
        <f>SUM(D76)</f>
        <v>300</v>
      </c>
      <c r="E75" s="112">
        <f t="shared" si="2"/>
        <v>300</v>
      </c>
      <c r="F75" s="115">
        <f>SUM(F76)</f>
        <v>0</v>
      </c>
      <c r="G75" s="95"/>
      <c r="H75" s="95"/>
    </row>
    <row r="76" spans="1:8" s="39" customFormat="1" ht="33.75" customHeight="1" x14ac:dyDescent="0.25">
      <c r="A76" s="117">
        <v>4262</v>
      </c>
      <c r="B76" s="104" t="s">
        <v>262</v>
      </c>
      <c r="C76" s="113">
        <v>0</v>
      </c>
      <c r="D76" s="113">
        <v>300</v>
      </c>
      <c r="E76" s="114">
        <f t="shared" si="2"/>
        <v>300</v>
      </c>
      <c r="F76" s="113">
        <v>0</v>
      </c>
      <c r="G76" s="95"/>
      <c r="H76" s="95"/>
    </row>
  </sheetData>
  <mergeCells count="9">
    <mergeCell ref="A10:B10"/>
    <mergeCell ref="A11:B11"/>
    <mergeCell ref="A8:B8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zoomScaleNormal="100" zoomScaleSheetLayoutView="90" workbookViewId="0">
      <selection activeCell="D32" sqref="D32"/>
    </sheetView>
  </sheetViews>
  <sheetFormatPr defaultRowHeight="15" x14ac:dyDescent="0.25"/>
  <cols>
    <col min="1" max="1" width="37.7109375" customWidth="1"/>
    <col min="2" max="2" width="27.85546875" customWidth="1"/>
    <col min="3" max="3" width="31.5703125" bestFit="1" customWidth="1"/>
    <col min="4" max="5" width="25.28515625" customWidth="1"/>
    <col min="6" max="6" width="26.85546875" customWidth="1"/>
    <col min="7" max="8" width="15.7109375" customWidth="1"/>
    <col min="9" max="9" width="1.7109375" hidden="1" customWidth="1"/>
    <col min="10" max="22" width="0" hidden="1" customWidth="1"/>
  </cols>
  <sheetData>
    <row r="1" spans="1:11" x14ac:dyDescent="0.25">
      <c r="A1" s="200"/>
      <c r="B1" s="200"/>
      <c r="C1" s="200"/>
      <c r="D1" s="200"/>
      <c r="E1" s="200"/>
      <c r="F1" s="200"/>
      <c r="G1" s="200"/>
      <c r="H1" s="200"/>
    </row>
    <row r="2" spans="1:11" s="100" customFormat="1" ht="28.5" customHeight="1" x14ac:dyDescent="0.3">
      <c r="A2" s="201" t="s">
        <v>10</v>
      </c>
      <c r="B2" s="152"/>
      <c r="C2" s="152"/>
      <c r="D2" s="152"/>
      <c r="E2" s="152"/>
      <c r="F2" s="152"/>
      <c r="G2" s="152"/>
      <c r="H2" s="152"/>
      <c r="I2" s="92"/>
      <c r="J2" s="92"/>
      <c r="K2" s="92"/>
    </row>
    <row r="3" spans="1:11" s="100" customFormat="1" ht="28.5" customHeight="1" x14ac:dyDescent="0.3">
      <c r="A3" s="199" t="s">
        <v>136</v>
      </c>
      <c r="B3" s="199"/>
      <c r="C3" s="199"/>
      <c r="D3" s="199"/>
      <c r="E3" s="199"/>
      <c r="F3" s="199"/>
      <c r="G3" s="199"/>
      <c r="H3" s="199"/>
    </row>
    <row r="4" spans="1:11" s="100" customFormat="1" ht="28.5" customHeight="1" x14ac:dyDescent="0.3">
      <c r="A4" s="152" t="s">
        <v>142</v>
      </c>
      <c r="B4" s="152"/>
      <c r="C4" s="152"/>
      <c r="D4" s="152"/>
      <c r="E4" s="152"/>
      <c r="F4" s="152"/>
      <c r="G4" s="152"/>
      <c r="H4" s="152"/>
    </row>
    <row r="5" spans="1:11" ht="15.75" customHeight="1" x14ac:dyDescent="0.25">
      <c r="A5" s="208" t="s">
        <v>143</v>
      </c>
      <c r="B5" s="208"/>
      <c r="C5" s="13"/>
      <c r="D5" s="13"/>
      <c r="E5" s="13"/>
      <c r="F5" s="13"/>
      <c r="G5" s="13"/>
      <c r="H5" s="13"/>
    </row>
    <row r="6" spans="1:11" ht="18" x14ac:dyDescent="0.25">
      <c r="A6" s="209"/>
      <c r="B6" s="209"/>
      <c r="C6" s="11"/>
      <c r="D6" s="11"/>
      <c r="E6" s="11"/>
      <c r="F6" s="12"/>
      <c r="G6" s="12"/>
      <c r="H6" s="12"/>
    </row>
    <row r="7" spans="1:11" ht="33.75" customHeight="1" x14ac:dyDescent="0.25">
      <c r="A7" s="210" t="s">
        <v>7</v>
      </c>
      <c r="B7" s="211"/>
      <c r="C7" s="7" t="s">
        <v>108</v>
      </c>
      <c r="D7" s="7" t="s">
        <v>44</v>
      </c>
      <c r="E7" s="7" t="s">
        <v>43</v>
      </c>
      <c r="F7" s="7" t="s">
        <v>109</v>
      </c>
      <c r="G7" s="7" t="s">
        <v>16</v>
      </c>
      <c r="H7" s="7" t="s">
        <v>34</v>
      </c>
    </row>
    <row r="8" spans="1:11" x14ac:dyDescent="0.25">
      <c r="A8" s="210">
        <v>1</v>
      </c>
      <c r="B8" s="211"/>
      <c r="C8" s="8">
        <v>2</v>
      </c>
      <c r="D8" s="8">
        <v>3</v>
      </c>
      <c r="E8" s="8">
        <v>4</v>
      </c>
      <c r="F8" s="8">
        <v>5</v>
      </c>
      <c r="G8" s="8" t="s">
        <v>31</v>
      </c>
      <c r="H8" s="8" t="s">
        <v>32</v>
      </c>
    </row>
    <row r="9" spans="1:11" ht="36.75" customHeight="1" x14ac:dyDescent="0.25">
      <c r="A9" s="212" t="s">
        <v>55</v>
      </c>
      <c r="B9" s="213"/>
      <c r="C9" s="85">
        <f>SUM(C10,C13,C16,C18,C23,C25)</f>
        <v>1220742.3900000001</v>
      </c>
      <c r="D9" s="85">
        <f>SUM(D10,D13,D16,D18,D23,D25)</f>
        <v>2946990</v>
      </c>
      <c r="E9" s="85">
        <f>SUM(E10,E13,E16,E18,E23,E25)</f>
        <v>2946990</v>
      </c>
      <c r="F9" s="85">
        <f>SUM(F10,F13,F16,F18,F23,F25)</f>
        <v>1361338.33</v>
      </c>
      <c r="G9" s="85">
        <f>(F9/C9*100)</f>
        <v>111.51724894226045</v>
      </c>
      <c r="H9" s="86">
        <f>F9/E9*100</f>
        <v>46.194195772635808</v>
      </c>
    </row>
    <row r="10" spans="1:11" ht="36.75" customHeight="1" x14ac:dyDescent="0.25">
      <c r="A10" s="202" t="s">
        <v>118</v>
      </c>
      <c r="B10" s="203"/>
      <c r="C10" s="84">
        <f>SUM(C11:C12)</f>
        <v>174159.1</v>
      </c>
      <c r="D10" s="84">
        <f>SUM(D11:D12)</f>
        <v>699860</v>
      </c>
      <c r="E10" s="84">
        <f>SUM(E11:E12)</f>
        <v>699860</v>
      </c>
      <c r="F10" s="84">
        <f>SUM(F11:F12)</f>
        <v>223702.38</v>
      </c>
      <c r="G10" s="84">
        <f>F10/C10*100</f>
        <v>128.44713827758639</v>
      </c>
      <c r="H10" s="87">
        <f>F10/E10*100</f>
        <v>31.963875632269311</v>
      </c>
    </row>
    <row r="11" spans="1:11" ht="36.75" customHeight="1" x14ac:dyDescent="0.25">
      <c r="A11" s="204" t="s">
        <v>119</v>
      </c>
      <c r="B11" s="205"/>
      <c r="C11" s="83">
        <v>8450.26</v>
      </c>
      <c r="D11" s="88">
        <v>440860</v>
      </c>
      <c r="E11" s="88">
        <v>440860</v>
      </c>
      <c r="F11" s="88">
        <v>25691.599999999999</v>
      </c>
      <c r="G11" s="83">
        <f>F11/C11*100</f>
        <v>304.03324868110565</v>
      </c>
      <c r="H11" s="89">
        <f>F11/E11*100</f>
        <v>5.8276096720047175</v>
      </c>
    </row>
    <row r="12" spans="1:11" ht="36.75" customHeight="1" x14ac:dyDescent="0.25">
      <c r="A12" s="204" t="s">
        <v>120</v>
      </c>
      <c r="B12" s="205"/>
      <c r="C12" s="83">
        <v>165708.84</v>
      </c>
      <c r="D12" s="88">
        <v>259000</v>
      </c>
      <c r="E12" s="88">
        <v>259000</v>
      </c>
      <c r="F12" s="88">
        <v>198010.78</v>
      </c>
      <c r="G12" s="83">
        <f>F12/C12*100</f>
        <v>119.49319058657342</v>
      </c>
      <c r="H12" s="89">
        <f>F12/E12*100</f>
        <v>76.452038610038613</v>
      </c>
    </row>
    <row r="13" spans="1:11" ht="36.75" customHeight="1" x14ac:dyDescent="0.25">
      <c r="A13" s="202" t="s">
        <v>121</v>
      </c>
      <c r="B13" s="203"/>
      <c r="C13" s="84">
        <f>SUM(C14)</f>
        <v>10999.86</v>
      </c>
      <c r="D13" s="84">
        <f>SUM(D14:D15)</f>
        <v>33200</v>
      </c>
      <c r="E13" s="84">
        <f>SUM(E14:E15)</f>
        <v>33200</v>
      </c>
      <c r="F13" s="84">
        <f>SUM(F14)</f>
        <v>9219.0499999999993</v>
      </c>
      <c r="G13" s="84">
        <f>F13/C13*100</f>
        <v>83.810612135063522</v>
      </c>
      <c r="H13" s="87">
        <f>F13/E13*100</f>
        <v>27.768222891566264</v>
      </c>
    </row>
    <row r="14" spans="1:11" ht="36.75" customHeight="1" x14ac:dyDescent="0.25">
      <c r="A14" s="204" t="s">
        <v>122</v>
      </c>
      <c r="B14" s="205"/>
      <c r="C14" s="83">
        <v>10999.86</v>
      </c>
      <c r="D14" s="83">
        <v>18200</v>
      </c>
      <c r="E14" s="83">
        <v>18200</v>
      </c>
      <c r="F14" s="83">
        <v>9219.0499999999993</v>
      </c>
      <c r="G14" s="83">
        <f t="shared" ref="G14:G15" si="0">F14/C14*100</f>
        <v>83.810612135063522</v>
      </c>
      <c r="H14" s="89">
        <f t="shared" ref="H14:H15" si="1">F14/E14*100</f>
        <v>50.654120879120882</v>
      </c>
    </row>
    <row r="15" spans="1:11" ht="36.75" customHeight="1" x14ac:dyDescent="0.25">
      <c r="A15" s="204" t="s">
        <v>133</v>
      </c>
      <c r="B15" s="205"/>
      <c r="C15" s="83">
        <v>0</v>
      </c>
      <c r="D15" s="83">
        <v>15000</v>
      </c>
      <c r="E15" s="83">
        <v>15000</v>
      </c>
      <c r="F15" s="83">
        <v>0</v>
      </c>
      <c r="G15" s="83" t="e">
        <f t="shared" si="0"/>
        <v>#DIV/0!</v>
      </c>
      <c r="H15" s="89">
        <f t="shared" si="1"/>
        <v>0</v>
      </c>
    </row>
    <row r="16" spans="1:11" ht="36.75" customHeight="1" x14ac:dyDescent="0.25">
      <c r="A16" s="202" t="s">
        <v>123</v>
      </c>
      <c r="B16" s="203"/>
      <c r="C16" s="84">
        <f>SUM(C17)</f>
        <v>732.54</v>
      </c>
      <c r="D16" s="84">
        <f>SUM(D17)</f>
        <v>2000</v>
      </c>
      <c r="E16" s="84">
        <f>SUM(E17)</f>
        <v>2000</v>
      </c>
      <c r="F16" s="84">
        <f>SUM(F17)</f>
        <v>1086.06</v>
      </c>
      <c r="G16" s="84">
        <f>F16/C16*100</f>
        <v>148.25948071095095</v>
      </c>
      <c r="H16" s="87">
        <f>F16/E16*100</f>
        <v>54.303000000000004</v>
      </c>
    </row>
    <row r="17" spans="1:8" ht="36.75" customHeight="1" x14ac:dyDescent="0.25">
      <c r="A17" s="204" t="s">
        <v>124</v>
      </c>
      <c r="B17" s="205"/>
      <c r="C17" s="83">
        <v>732.54</v>
      </c>
      <c r="D17" s="88">
        <v>2000</v>
      </c>
      <c r="E17" s="88">
        <v>2000</v>
      </c>
      <c r="F17" s="88">
        <v>1086.06</v>
      </c>
      <c r="G17" s="83">
        <f>F17/C17*100</f>
        <v>148.25948071095095</v>
      </c>
      <c r="H17" s="89">
        <f>F17/E17*100</f>
        <v>54.303000000000004</v>
      </c>
    </row>
    <row r="18" spans="1:8" ht="36.75" customHeight="1" x14ac:dyDescent="0.25">
      <c r="A18" s="202" t="s">
        <v>125</v>
      </c>
      <c r="B18" s="203"/>
      <c r="C18" s="84">
        <f>SUM(C19:C21)</f>
        <v>1024580.89</v>
      </c>
      <c r="D18" s="84">
        <f>SUM(D19:D22)</f>
        <v>2192930</v>
      </c>
      <c r="E18" s="84">
        <f>SUM(E19:E22)</f>
        <v>2192930</v>
      </c>
      <c r="F18" s="84">
        <f>SUM(F19:F21)</f>
        <v>1115255.98</v>
      </c>
      <c r="G18" s="84">
        <f>F18/C18*100</f>
        <v>108.84996888825439</v>
      </c>
      <c r="H18" s="87">
        <f>F18/E18*100</f>
        <v>50.856889184789303</v>
      </c>
    </row>
    <row r="19" spans="1:8" ht="36.75" customHeight="1" x14ac:dyDescent="0.25">
      <c r="A19" s="204" t="s">
        <v>126</v>
      </c>
      <c r="B19" s="205"/>
      <c r="C19" s="83">
        <v>0</v>
      </c>
      <c r="D19" s="88">
        <v>105000</v>
      </c>
      <c r="E19" s="88">
        <v>105000</v>
      </c>
      <c r="F19" s="88">
        <v>0</v>
      </c>
      <c r="G19" s="83" t="e">
        <f t="shared" ref="G19:G22" si="2">F19/C19*100</f>
        <v>#DIV/0!</v>
      </c>
      <c r="H19" s="89">
        <f t="shared" ref="H19:H22" si="3">F19/E19*100</f>
        <v>0</v>
      </c>
    </row>
    <row r="20" spans="1:8" ht="36.75" customHeight="1" x14ac:dyDescent="0.25">
      <c r="A20" s="204" t="s">
        <v>127</v>
      </c>
      <c r="B20" s="205"/>
      <c r="C20" s="83">
        <v>1014010.97</v>
      </c>
      <c r="D20" s="88">
        <v>2043100</v>
      </c>
      <c r="E20" s="88">
        <v>2043100</v>
      </c>
      <c r="F20" s="88">
        <v>1106174.76</v>
      </c>
      <c r="G20" s="83">
        <f t="shared" si="2"/>
        <v>109.08903283363887</v>
      </c>
      <c r="H20" s="89">
        <f t="shared" si="3"/>
        <v>54.141978366208207</v>
      </c>
    </row>
    <row r="21" spans="1:8" ht="36.75" customHeight="1" x14ac:dyDescent="0.25">
      <c r="A21" s="204" t="s">
        <v>132</v>
      </c>
      <c r="B21" s="205"/>
      <c r="C21" s="83">
        <v>10569.92</v>
      </c>
      <c r="D21" s="88">
        <v>17830</v>
      </c>
      <c r="E21" s="88">
        <v>17830</v>
      </c>
      <c r="F21" s="88">
        <v>9081.2199999999993</v>
      </c>
      <c r="G21" s="83">
        <f t="shared" si="2"/>
        <v>85.915692834004403</v>
      </c>
      <c r="H21" s="89">
        <f t="shared" si="3"/>
        <v>50.932249018508124</v>
      </c>
    </row>
    <row r="22" spans="1:8" ht="36.75" customHeight="1" x14ac:dyDescent="0.25">
      <c r="A22" s="204" t="s">
        <v>135</v>
      </c>
      <c r="B22" s="205"/>
      <c r="C22" s="83">
        <v>0</v>
      </c>
      <c r="D22" s="88">
        <v>27000</v>
      </c>
      <c r="E22" s="88">
        <v>27000</v>
      </c>
      <c r="F22" s="88">
        <v>0</v>
      </c>
      <c r="G22" s="83" t="e">
        <f t="shared" si="2"/>
        <v>#DIV/0!</v>
      </c>
      <c r="H22" s="89">
        <f t="shared" si="3"/>
        <v>0</v>
      </c>
    </row>
    <row r="23" spans="1:8" ht="36.75" customHeight="1" x14ac:dyDescent="0.25">
      <c r="A23" s="202" t="s">
        <v>128</v>
      </c>
      <c r="B23" s="203"/>
      <c r="C23" s="84">
        <f>SUM(C24)</f>
        <v>10270</v>
      </c>
      <c r="D23" s="84">
        <f>SUM(D24)</f>
        <v>14000</v>
      </c>
      <c r="E23" s="84">
        <f>SUM(E24)</f>
        <v>14000</v>
      </c>
      <c r="F23" s="84">
        <f>SUM(F24)</f>
        <v>12074.86</v>
      </c>
      <c r="G23" s="84">
        <f>F23/C23*100</f>
        <v>117.57409931840313</v>
      </c>
      <c r="H23" s="87">
        <f>F23/E23*100</f>
        <v>86.249000000000009</v>
      </c>
    </row>
    <row r="24" spans="1:8" ht="36.75" customHeight="1" x14ac:dyDescent="0.25">
      <c r="A24" s="204" t="s">
        <v>129</v>
      </c>
      <c r="B24" s="205"/>
      <c r="C24" s="83">
        <v>10270</v>
      </c>
      <c r="D24" s="88">
        <v>14000</v>
      </c>
      <c r="E24" s="88">
        <v>14000</v>
      </c>
      <c r="F24" s="88">
        <v>12074.86</v>
      </c>
      <c r="G24" s="83">
        <f>F24/C24*100</f>
        <v>117.57409931840313</v>
      </c>
      <c r="H24" s="89">
        <f>F24/E24*100</f>
        <v>86.249000000000009</v>
      </c>
    </row>
    <row r="25" spans="1:8" ht="36.75" customHeight="1" x14ac:dyDescent="0.25">
      <c r="A25" s="202" t="s">
        <v>130</v>
      </c>
      <c r="B25" s="203"/>
      <c r="C25" s="84">
        <f>SUM(C26:C27)</f>
        <v>0</v>
      </c>
      <c r="D25" s="84">
        <f>SUM(D26:D27)</f>
        <v>5000</v>
      </c>
      <c r="E25" s="84">
        <f>SUM(E26:E27)</f>
        <v>5000</v>
      </c>
      <c r="F25" s="84">
        <f>SUM(F26:F27)</f>
        <v>0</v>
      </c>
      <c r="G25" s="84" t="e">
        <f>F25/C25*100</f>
        <v>#DIV/0!</v>
      </c>
      <c r="H25" s="87">
        <f>F25/E25*100</f>
        <v>0</v>
      </c>
    </row>
    <row r="26" spans="1:8" ht="36.75" customHeight="1" x14ac:dyDescent="0.25">
      <c r="A26" s="206" t="s">
        <v>131</v>
      </c>
      <c r="B26" s="207"/>
      <c r="C26" s="91">
        <v>0</v>
      </c>
      <c r="D26" s="90">
        <v>0</v>
      </c>
      <c r="E26" s="90">
        <v>0</v>
      </c>
      <c r="F26" s="90">
        <v>0</v>
      </c>
      <c r="G26" s="83" t="e">
        <f t="shared" ref="G26:G27" si="4">F26/C26*100</f>
        <v>#DIV/0!</v>
      </c>
      <c r="H26" s="89" t="e">
        <f t="shared" ref="H26:H27" si="5">F26/E26*100</f>
        <v>#DIV/0!</v>
      </c>
    </row>
    <row r="27" spans="1:8" ht="36.75" customHeight="1" x14ac:dyDescent="0.25">
      <c r="A27" s="206" t="s">
        <v>134</v>
      </c>
      <c r="B27" s="207"/>
      <c r="C27" s="91">
        <v>0</v>
      </c>
      <c r="D27" s="90">
        <v>5000</v>
      </c>
      <c r="E27" s="90">
        <v>5000</v>
      </c>
      <c r="F27" s="90">
        <v>0</v>
      </c>
      <c r="G27" s="83" t="e">
        <f t="shared" si="4"/>
        <v>#DIV/0!</v>
      </c>
      <c r="H27" s="89">
        <f t="shared" si="5"/>
        <v>0</v>
      </c>
    </row>
    <row r="29" spans="1:8" ht="15" customHeight="1" x14ac:dyDescent="0.25">
      <c r="A29" s="6"/>
      <c r="B29" s="6"/>
      <c r="C29" s="6"/>
      <c r="D29" s="6"/>
      <c r="E29" s="6"/>
      <c r="F29" s="6"/>
      <c r="G29" s="6"/>
      <c r="H29" s="6"/>
    </row>
  </sheetData>
  <mergeCells count="26">
    <mergeCell ref="A27:B27"/>
    <mergeCell ref="A22:B22"/>
    <mergeCell ref="A15:B15"/>
    <mergeCell ref="A5:B6"/>
    <mergeCell ref="A25:B25"/>
    <mergeCell ref="A26:B26"/>
    <mergeCell ref="A7:B7"/>
    <mergeCell ref="A8:B8"/>
    <mergeCell ref="A9:B9"/>
    <mergeCell ref="A10:B10"/>
    <mergeCell ref="A11:B11"/>
    <mergeCell ref="A12:B12"/>
    <mergeCell ref="A13:B13"/>
    <mergeCell ref="A14:B14"/>
    <mergeCell ref="A16:B16"/>
    <mergeCell ref="A17:B17"/>
    <mergeCell ref="A3:H3"/>
    <mergeCell ref="A1:H1"/>
    <mergeCell ref="A2:H2"/>
    <mergeCell ref="A23:B23"/>
    <mergeCell ref="A24:B24"/>
    <mergeCell ref="A4:H4"/>
    <mergeCell ref="A18:B18"/>
    <mergeCell ref="A19:B19"/>
    <mergeCell ref="A20:B20"/>
    <mergeCell ref="A21:B21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F18C-D451-4534-B732-033BCD3746F4}">
  <sheetPr>
    <pageSetUpPr fitToPage="1"/>
  </sheetPr>
  <dimension ref="A1:K30"/>
  <sheetViews>
    <sheetView topLeftCell="A20" zoomScaleNormal="100" zoomScaleSheetLayoutView="80" workbookViewId="0">
      <selection activeCell="C29" sqref="C29"/>
    </sheetView>
  </sheetViews>
  <sheetFormatPr defaultRowHeight="34.5" customHeight="1" x14ac:dyDescent="0.25"/>
  <cols>
    <col min="1" max="1" width="37.7109375" customWidth="1"/>
    <col min="2" max="2" width="27.85546875" customWidth="1"/>
    <col min="3" max="3" width="31.5703125" bestFit="1" customWidth="1"/>
    <col min="4" max="5" width="25.28515625" customWidth="1"/>
    <col min="6" max="6" width="26.85546875" customWidth="1"/>
    <col min="7" max="8" width="15.7109375" customWidth="1"/>
    <col min="9" max="9" width="1.7109375" hidden="1" customWidth="1"/>
    <col min="10" max="22" width="0" hidden="1" customWidth="1"/>
  </cols>
  <sheetData>
    <row r="1" spans="1:11" ht="34.5" customHeight="1" x14ac:dyDescent="0.25">
      <c r="A1" s="200"/>
      <c r="B1" s="200"/>
      <c r="C1" s="200"/>
      <c r="D1" s="200"/>
      <c r="E1" s="200"/>
      <c r="F1" s="200"/>
      <c r="G1" s="200"/>
      <c r="H1" s="200"/>
    </row>
    <row r="2" spans="1:11" s="100" customFormat="1" ht="34.5" customHeight="1" x14ac:dyDescent="0.3">
      <c r="A2" s="201" t="s">
        <v>10</v>
      </c>
      <c r="B2" s="152"/>
      <c r="C2" s="152"/>
      <c r="D2" s="152"/>
      <c r="E2" s="152"/>
      <c r="F2" s="152"/>
      <c r="G2" s="152"/>
      <c r="H2" s="152"/>
      <c r="I2" s="92"/>
      <c r="J2" s="92"/>
      <c r="K2" s="92"/>
    </row>
    <row r="3" spans="1:11" s="100" customFormat="1" ht="34.5" customHeight="1" x14ac:dyDescent="0.3">
      <c r="A3" s="199" t="s">
        <v>136</v>
      </c>
      <c r="B3" s="199"/>
      <c r="C3" s="199"/>
      <c r="D3" s="199"/>
      <c r="E3" s="199"/>
      <c r="F3" s="199"/>
      <c r="G3" s="199"/>
      <c r="H3" s="199"/>
    </row>
    <row r="4" spans="1:11" s="100" customFormat="1" ht="34.5" customHeight="1" x14ac:dyDescent="0.3">
      <c r="A4" s="152" t="s">
        <v>142</v>
      </c>
      <c r="B4" s="152"/>
      <c r="C4" s="152"/>
      <c r="D4" s="152"/>
      <c r="E4" s="152"/>
      <c r="F4" s="152"/>
      <c r="G4" s="152"/>
      <c r="H4" s="152"/>
    </row>
    <row r="5" spans="1:11" ht="34.5" customHeight="1" x14ac:dyDescent="0.25">
      <c r="A5" s="13"/>
      <c r="B5" s="13"/>
      <c r="C5" s="13"/>
      <c r="D5" s="13"/>
      <c r="E5" s="13"/>
      <c r="F5" s="13"/>
      <c r="G5" s="13"/>
      <c r="H5" s="13"/>
    </row>
    <row r="6" spans="1:11" ht="34.5" customHeight="1" x14ac:dyDescent="0.25">
      <c r="A6" s="208" t="s">
        <v>147</v>
      </c>
      <c r="B6" s="208"/>
      <c r="C6" s="13"/>
      <c r="D6" s="13"/>
      <c r="E6" s="13"/>
      <c r="F6" s="13"/>
      <c r="G6" s="13"/>
      <c r="H6" s="13"/>
    </row>
    <row r="7" spans="1:11" ht="34.5" customHeight="1" x14ac:dyDescent="0.25">
      <c r="A7" s="209"/>
      <c r="B7" s="209"/>
      <c r="C7" s="11"/>
      <c r="D7" s="11"/>
      <c r="E7" s="11"/>
      <c r="F7" s="12"/>
      <c r="G7" s="12"/>
      <c r="H7" s="12"/>
    </row>
    <row r="8" spans="1:11" ht="34.5" customHeight="1" x14ac:dyDescent="0.25">
      <c r="A8" s="210" t="s">
        <v>7</v>
      </c>
      <c r="B8" s="211"/>
      <c r="C8" s="7" t="s">
        <v>108</v>
      </c>
      <c r="D8" s="7" t="s">
        <v>44</v>
      </c>
      <c r="E8" s="7" t="s">
        <v>43</v>
      </c>
      <c r="F8" s="7" t="s">
        <v>109</v>
      </c>
      <c r="G8" s="7" t="s">
        <v>16</v>
      </c>
      <c r="H8" s="7" t="s">
        <v>34</v>
      </c>
    </row>
    <row r="9" spans="1:11" ht="34.5" customHeight="1" x14ac:dyDescent="0.25">
      <c r="A9" s="210">
        <v>1</v>
      </c>
      <c r="B9" s="211"/>
      <c r="C9" s="8">
        <v>2</v>
      </c>
      <c r="D9" s="8">
        <v>3</v>
      </c>
      <c r="E9" s="8">
        <v>4</v>
      </c>
      <c r="F9" s="8">
        <v>5</v>
      </c>
      <c r="G9" s="8" t="s">
        <v>31</v>
      </c>
      <c r="H9" s="8" t="s">
        <v>32</v>
      </c>
    </row>
    <row r="10" spans="1:11" ht="34.5" customHeight="1" x14ac:dyDescent="0.25">
      <c r="A10" s="212" t="s">
        <v>146</v>
      </c>
      <c r="B10" s="213"/>
      <c r="C10" s="85">
        <f>SUM(C11,C14,C17,C19,C24,C26)</f>
        <v>1469419.88</v>
      </c>
      <c r="D10" s="85">
        <f>SUM(D11,D14,D17,D19,D24,D26)</f>
        <v>2946990</v>
      </c>
      <c r="E10" s="85">
        <f>SUM(E11,E14,E17,E19,E24,E26)</f>
        <v>2946990</v>
      </c>
      <c r="F10" s="85">
        <f>SUM(F11,F14,F17,F19,F24,F26)</f>
        <v>1410633.4200000004</v>
      </c>
      <c r="G10" s="85">
        <f>(F10/C10*100)</f>
        <v>95.999342271046487</v>
      </c>
      <c r="H10" s="86">
        <f t="shared" ref="H10:H28" si="0">F10/E10*100</f>
        <v>47.866922520945117</v>
      </c>
    </row>
    <row r="11" spans="1:11" ht="34.5" customHeight="1" x14ac:dyDescent="0.25">
      <c r="A11" s="202" t="s">
        <v>118</v>
      </c>
      <c r="B11" s="203"/>
      <c r="C11" s="84">
        <f>SUM(C12:C13)</f>
        <v>191402</v>
      </c>
      <c r="D11" s="84">
        <f>SUM(D12:D13)</f>
        <v>699860</v>
      </c>
      <c r="E11" s="84">
        <f>SUM(E12:E13)</f>
        <v>699860</v>
      </c>
      <c r="F11" s="84">
        <f>SUM(F12:F13)</f>
        <v>179451.75999999998</v>
      </c>
      <c r="G11" s="84">
        <f t="shared" ref="G11:G28" si="1">F11/C11*100</f>
        <v>93.756470674287613</v>
      </c>
      <c r="H11" s="87">
        <f t="shared" si="0"/>
        <v>25.64109393307233</v>
      </c>
    </row>
    <row r="12" spans="1:11" ht="34.5" customHeight="1" x14ac:dyDescent="0.25">
      <c r="A12" s="204" t="s">
        <v>119</v>
      </c>
      <c r="B12" s="205"/>
      <c r="C12" s="83">
        <v>41636.36</v>
      </c>
      <c r="D12" s="88">
        <v>440860</v>
      </c>
      <c r="E12" s="88">
        <v>440860</v>
      </c>
      <c r="F12" s="88">
        <v>31237.15</v>
      </c>
      <c r="G12" s="83">
        <f t="shared" si="1"/>
        <v>75.023729259714344</v>
      </c>
      <c r="H12" s="89">
        <f t="shared" si="0"/>
        <v>7.0855033343918707</v>
      </c>
    </row>
    <row r="13" spans="1:11" ht="34.5" customHeight="1" x14ac:dyDescent="0.25">
      <c r="A13" s="204" t="s">
        <v>120</v>
      </c>
      <c r="B13" s="205"/>
      <c r="C13" s="83">
        <v>149765.64000000001</v>
      </c>
      <c r="D13" s="88">
        <v>259000</v>
      </c>
      <c r="E13" s="88">
        <v>259000</v>
      </c>
      <c r="F13" s="88">
        <v>148214.60999999999</v>
      </c>
      <c r="G13" s="83">
        <f t="shared" si="1"/>
        <v>98.964361919062327</v>
      </c>
      <c r="H13" s="89">
        <f t="shared" si="0"/>
        <v>57.225718146718144</v>
      </c>
    </row>
    <row r="14" spans="1:11" ht="34.5" customHeight="1" x14ac:dyDescent="0.25">
      <c r="A14" s="202" t="s">
        <v>121</v>
      </c>
      <c r="B14" s="203"/>
      <c r="C14" s="84">
        <f>SUM(C15)</f>
        <v>13361.71</v>
      </c>
      <c r="D14" s="84">
        <f>SUM(D15:D16)</f>
        <v>33200</v>
      </c>
      <c r="E14" s="84">
        <f>SUM(E15:E16)</f>
        <v>33200</v>
      </c>
      <c r="F14" s="84">
        <f>SUM(F15:F16)</f>
        <v>12254.220000000001</v>
      </c>
      <c r="G14" s="84">
        <f t="shared" si="1"/>
        <v>91.711465074455305</v>
      </c>
      <c r="H14" s="87">
        <f t="shared" si="0"/>
        <v>36.910301204819277</v>
      </c>
    </row>
    <row r="15" spans="1:11" ht="34.5" customHeight="1" x14ac:dyDescent="0.25">
      <c r="A15" s="204" t="s">
        <v>122</v>
      </c>
      <c r="B15" s="205"/>
      <c r="C15" s="83">
        <v>13361.71</v>
      </c>
      <c r="D15" s="83">
        <v>18200</v>
      </c>
      <c r="E15" s="83">
        <v>18200</v>
      </c>
      <c r="F15" s="83">
        <v>4754.22</v>
      </c>
      <c r="G15" s="83">
        <f t="shared" si="1"/>
        <v>35.58092489658884</v>
      </c>
      <c r="H15" s="89">
        <f t="shared" si="0"/>
        <v>26.122087912087917</v>
      </c>
    </row>
    <row r="16" spans="1:11" ht="34.5" customHeight="1" x14ac:dyDescent="0.25">
      <c r="A16" s="204" t="s">
        <v>327</v>
      </c>
      <c r="B16" s="205"/>
      <c r="C16" s="83">
        <v>0</v>
      </c>
      <c r="D16" s="83">
        <v>15000</v>
      </c>
      <c r="E16" s="83">
        <v>15000</v>
      </c>
      <c r="F16" s="83">
        <v>7500</v>
      </c>
      <c r="G16" s="83" t="e">
        <f t="shared" si="1"/>
        <v>#DIV/0!</v>
      </c>
      <c r="H16" s="89">
        <f t="shared" si="0"/>
        <v>50</v>
      </c>
    </row>
    <row r="17" spans="1:8" ht="34.5" customHeight="1" x14ac:dyDescent="0.25">
      <c r="A17" s="202" t="s">
        <v>123</v>
      </c>
      <c r="B17" s="203"/>
      <c r="C17" s="84">
        <f>SUM(C18)</f>
        <v>0</v>
      </c>
      <c r="D17" s="84">
        <f>SUM(D18)</f>
        <v>2000</v>
      </c>
      <c r="E17" s="84">
        <f>SUM(E18)</f>
        <v>2000</v>
      </c>
      <c r="F17" s="84">
        <f>SUM(F18)</f>
        <v>993.6</v>
      </c>
      <c r="G17" s="84" t="e">
        <f t="shared" si="1"/>
        <v>#DIV/0!</v>
      </c>
      <c r="H17" s="87">
        <f t="shared" si="0"/>
        <v>49.68</v>
      </c>
    </row>
    <row r="18" spans="1:8" ht="34.5" customHeight="1" x14ac:dyDescent="0.25">
      <c r="A18" s="204" t="s">
        <v>124</v>
      </c>
      <c r="B18" s="205"/>
      <c r="C18" s="83">
        <v>0</v>
      </c>
      <c r="D18" s="88">
        <v>2000</v>
      </c>
      <c r="E18" s="88">
        <v>2000</v>
      </c>
      <c r="F18" s="88">
        <v>993.6</v>
      </c>
      <c r="G18" s="83" t="e">
        <f t="shared" si="1"/>
        <v>#DIV/0!</v>
      </c>
      <c r="H18" s="89">
        <f t="shared" si="0"/>
        <v>49.68</v>
      </c>
    </row>
    <row r="19" spans="1:8" ht="34.5" customHeight="1" x14ac:dyDescent="0.25">
      <c r="A19" s="202" t="s">
        <v>125</v>
      </c>
      <c r="B19" s="203"/>
      <c r="C19" s="84">
        <f>SUM(C20:C22)</f>
        <v>1248386.17</v>
      </c>
      <c r="D19" s="84">
        <f>SUM(D20:D23)</f>
        <v>2192930</v>
      </c>
      <c r="E19" s="84">
        <f>SUM(E20:E23)</f>
        <v>2192930</v>
      </c>
      <c r="F19" s="84">
        <f>SUM(F20:F23)</f>
        <v>1197128.9800000002</v>
      </c>
      <c r="G19" s="84">
        <f t="shared" si="1"/>
        <v>95.894123851115737</v>
      </c>
      <c r="H19" s="87">
        <f t="shared" si="0"/>
        <v>54.590387290063994</v>
      </c>
    </row>
    <row r="20" spans="1:8" ht="34.5" customHeight="1" x14ac:dyDescent="0.25">
      <c r="A20" s="204" t="s">
        <v>126</v>
      </c>
      <c r="B20" s="205"/>
      <c r="C20" s="83">
        <v>0</v>
      </c>
      <c r="D20" s="88">
        <v>105000</v>
      </c>
      <c r="E20" s="88">
        <v>105000</v>
      </c>
      <c r="F20" s="88">
        <v>85585.82</v>
      </c>
      <c r="G20" s="83" t="e">
        <f t="shared" si="1"/>
        <v>#DIV/0!</v>
      </c>
      <c r="H20" s="89">
        <f t="shared" si="0"/>
        <v>81.510304761904777</v>
      </c>
    </row>
    <row r="21" spans="1:8" ht="34.5" customHeight="1" x14ac:dyDescent="0.25">
      <c r="A21" s="204" t="s">
        <v>127</v>
      </c>
      <c r="B21" s="205"/>
      <c r="C21" s="83">
        <v>1175309.42</v>
      </c>
      <c r="D21" s="88">
        <v>2043100</v>
      </c>
      <c r="E21" s="88">
        <v>2043100</v>
      </c>
      <c r="F21" s="88">
        <v>1100603.8</v>
      </c>
      <c r="G21" s="83">
        <f t="shared" si="1"/>
        <v>93.643748724484837</v>
      </c>
      <c r="H21" s="89">
        <f t="shared" si="0"/>
        <v>53.869306446086831</v>
      </c>
    </row>
    <row r="22" spans="1:8" ht="34.5" customHeight="1" x14ac:dyDescent="0.25">
      <c r="A22" s="204" t="s">
        <v>132</v>
      </c>
      <c r="B22" s="205"/>
      <c r="C22" s="83">
        <v>73076.75</v>
      </c>
      <c r="D22" s="88">
        <v>17830</v>
      </c>
      <c r="E22" s="88">
        <v>17830</v>
      </c>
      <c r="F22" s="88">
        <v>3739.36</v>
      </c>
      <c r="G22" s="83">
        <f t="shared" si="1"/>
        <v>5.1170310666525261</v>
      </c>
      <c r="H22" s="89">
        <f t="shared" si="0"/>
        <v>20.972293886707796</v>
      </c>
    </row>
    <row r="23" spans="1:8" ht="34.5" customHeight="1" x14ac:dyDescent="0.25">
      <c r="A23" s="204" t="s">
        <v>328</v>
      </c>
      <c r="B23" s="205"/>
      <c r="C23" s="83">
        <v>0</v>
      </c>
      <c r="D23" s="88">
        <v>27000</v>
      </c>
      <c r="E23" s="88">
        <v>27000</v>
      </c>
      <c r="F23" s="88">
        <v>7200</v>
      </c>
      <c r="G23" s="83" t="e">
        <f t="shared" si="1"/>
        <v>#DIV/0!</v>
      </c>
      <c r="H23" s="89">
        <f t="shared" si="0"/>
        <v>26.666666666666668</v>
      </c>
    </row>
    <row r="24" spans="1:8" ht="34.5" customHeight="1" x14ac:dyDescent="0.25">
      <c r="A24" s="202" t="s">
        <v>128</v>
      </c>
      <c r="B24" s="203"/>
      <c r="C24" s="84">
        <f>SUM(C25)</f>
        <v>16270</v>
      </c>
      <c r="D24" s="84">
        <f>SUM(D25)</f>
        <v>14000</v>
      </c>
      <c r="E24" s="84">
        <f>SUM(E25)</f>
        <v>14000</v>
      </c>
      <c r="F24" s="84">
        <f>SUM(F25)</f>
        <v>18074.86</v>
      </c>
      <c r="G24" s="84">
        <f t="shared" si="1"/>
        <v>111.09317762753534</v>
      </c>
      <c r="H24" s="87">
        <f t="shared" si="0"/>
        <v>129.10614285714286</v>
      </c>
    </row>
    <row r="25" spans="1:8" ht="34.5" customHeight="1" x14ac:dyDescent="0.25">
      <c r="A25" s="204" t="s">
        <v>129</v>
      </c>
      <c r="B25" s="205"/>
      <c r="C25" s="83">
        <v>16270</v>
      </c>
      <c r="D25" s="88">
        <v>14000</v>
      </c>
      <c r="E25" s="88">
        <v>14000</v>
      </c>
      <c r="F25" s="88">
        <v>18074.86</v>
      </c>
      <c r="G25" s="83">
        <f t="shared" si="1"/>
        <v>111.09317762753534</v>
      </c>
      <c r="H25" s="89">
        <f t="shared" si="0"/>
        <v>129.10614285714286</v>
      </c>
    </row>
    <row r="26" spans="1:8" ht="34.5" customHeight="1" x14ac:dyDescent="0.25">
      <c r="A26" s="202" t="s">
        <v>130</v>
      </c>
      <c r="B26" s="203"/>
      <c r="C26" s="84">
        <f>SUM(C27)</f>
        <v>0</v>
      </c>
      <c r="D26" s="84">
        <f>SUM(D27:D28)</f>
        <v>5000</v>
      </c>
      <c r="E26" s="84">
        <f>SUM(E27:E28)</f>
        <v>5000</v>
      </c>
      <c r="F26" s="84">
        <f>SUM(F27:F28)</f>
        <v>2730</v>
      </c>
      <c r="G26" s="84" t="e">
        <f t="shared" si="1"/>
        <v>#DIV/0!</v>
      </c>
      <c r="H26" s="87">
        <f t="shared" si="0"/>
        <v>54.6</v>
      </c>
    </row>
    <row r="27" spans="1:8" ht="34.5" customHeight="1" x14ac:dyDescent="0.25">
      <c r="A27" s="206" t="s">
        <v>131</v>
      </c>
      <c r="B27" s="207"/>
      <c r="C27" s="91">
        <v>0</v>
      </c>
      <c r="D27" s="90">
        <v>0</v>
      </c>
      <c r="E27" s="90">
        <v>0</v>
      </c>
      <c r="F27" s="90">
        <v>0</v>
      </c>
      <c r="G27" s="83" t="e">
        <f t="shared" si="1"/>
        <v>#DIV/0!</v>
      </c>
      <c r="H27" s="89" t="e">
        <f t="shared" si="0"/>
        <v>#DIV/0!</v>
      </c>
    </row>
    <row r="28" spans="1:8" ht="34.5" customHeight="1" x14ac:dyDescent="0.25">
      <c r="A28" s="204" t="s">
        <v>329</v>
      </c>
      <c r="B28" s="205"/>
      <c r="C28" s="233">
        <v>0</v>
      </c>
      <c r="D28" s="234">
        <v>5000</v>
      </c>
      <c r="E28" s="234">
        <v>5000</v>
      </c>
      <c r="F28" s="234">
        <v>2730</v>
      </c>
      <c r="G28" s="235" t="e">
        <f t="shared" si="1"/>
        <v>#DIV/0!</v>
      </c>
      <c r="H28" s="236">
        <f t="shared" si="0"/>
        <v>54.6</v>
      </c>
    </row>
    <row r="30" spans="1:8" ht="34.5" customHeight="1" x14ac:dyDescent="0.25">
      <c r="A30" s="6"/>
      <c r="B30" s="6"/>
      <c r="C30" s="6"/>
      <c r="D30" s="6"/>
      <c r="E30" s="6"/>
      <c r="F30" s="6"/>
      <c r="G30" s="6"/>
      <c r="H30" s="6"/>
    </row>
  </sheetData>
  <mergeCells count="26">
    <mergeCell ref="A8:B8"/>
    <mergeCell ref="A9:B9"/>
    <mergeCell ref="A10:B10"/>
    <mergeCell ref="A11:B11"/>
    <mergeCell ref="A1:H1"/>
    <mergeCell ref="A2:H2"/>
    <mergeCell ref="A3:H3"/>
    <mergeCell ref="A4:H4"/>
    <mergeCell ref="A6:B7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</mergeCells>
  <pageMargins left="0.7" right="0.7" top="0.75" bottom="0.75" header="0.3" footer="0.3"/>
  <pageSetup paperSize="9"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3"/>
  <sheetViews>
    <sheetView zoomScaleNormal="100" zoomScaleSheetLayoutView="100" workbookViewId="0">
      <selection activeCell="C19" sqref="C19"/>
    </sheetView>
  </sheetViews>
  <sheetFormatPr defaultRowHeight="15" x14ac:dyDescent="0.25"/>
  <cols>
    <col min="1" max="1" width="37.7109375" customWidth="1"/>
    <col min="2" max="5" width="25.28515625" customWidth="1"/>
    <col min="6" max="7" width="15.7109375" customWidth="1"/>
  </cols>
  <sheetData>
    <row r="1" spans="1:11" s="100" customFormat="1" ht="28.5" customHeight="1" x14ac:dyDescent="0.3">
      <c r="A1" s="201" t="s">
        <v>10</v>
      </c>
      <c r="B1" s="201"/>
      <c r="C1" s="201"/>
      <c r="D1" s="201"/>
      <c r="E1" s="201"/>
      <c r="F1" s="201"/>
      <c r="G1" s="201"/>
      <c r="H1" s="92"/>
      <c r="I1" s="92"/>
      <c r="J1" s="92"/>
      <c r="K1" s="92"/>
    </row>
    <row r="2" spans="1:11" s="100" customFormat="1" ht="28.5" customHeight="1" x14ac:dyDescent="0.3">
      <c r="A2" s="199" t="s">
        <v>136</v>
      </c>
      <c r="B2" s="199"/>
      <c r="C2" s="199"/>
      <c r="D2" s="199"/>
      <c r="E2" s="199"/>
      <c r="F2" s="199"/>
      <c r="G2" s="199"/>
      <c r="H2" s="101"/>
    </row>
    <row r="3" spans="1:11" ht="18" x14ac:dyDescent="0.25">
      <c r="A3" s="102"/>
      <c r="B3" s="102"/>
      <c r="C3" s="102"/>
      <c r="D3" s="102"/>
      <c r="E3" s="102"/>
      <c r="F3" s="102"/>
      <c r="G3" s="102"/>
    </row>
    <row r="4" spans="1:11" ht="15.75" customHeight="1" x14ac:dyDescent="0.25">
      <c r="A4" s="214" t="s">
        <v>137</v>
      </c>
      <c r="B4" s="214"/>
      <c r="C4" s="214"/>
      <c r="D4" s="214"/>
      <c r="E4" s="214"/>
      <c r="F4" s="214"/>
      <c r="G4" s="214"/>
    </row>
    <row r="5" spans="1:11" ht="18" x14ac:dyDescent="0.25">
      <c r="A5" s="11"/>
      <c r="B5" s="11"/>
      <c r="C5" s="11"/>
      <c r="D5" s="11"/>
      <c r="E5" s="12"/>
      <c r="F5" s="12"/>
      <c r="G5" s="12"/>
    </row>
    <row r="6" spans="1:11" ht="31.5" x14ac:dyDescent="0.25">
      <c r="A6" s="123" t="s">
        <v>7</v>
      </c>
      <c r="B6" s="123" t="s">
        <v>49</v>
      </c>
      <c r="C6" s="123" t="s">
        <v>44</v>
      </c>
      <c r="D6" s="123" t="s">
        <v>47</v>
      </c>
      <c r="E6" s="123" t="s">
        <v>48</v>
      </c>
      <c r="F6" s="123" t="s">
        <v>16</v>
      </c>
      <c r="G6" s="123" t="s">
        <v>34</v>
      </c>
    </row>
    <row r="7" spans="1:11" ht="15.75" x14ac:dyDescent="0.25">
      <c r="A7" s="123">
        <v>1</v>
      </c>
      <c r="B7" s="123">
        <v>2</v>
      </c>
      <c r="C7" s="123">
        <v>3</v>
      </c>
      <c r="D7" s="123">
        <v>4</v>
      </c>
      <c r="E7" s="123">
        <v>5</v>
      </c>
      <c r="F7" s="123" t="s">
        <v>31</v>
      </c>
      <c r="G7" s="123" t="s">
        <v>32</v>
      </c>
    </row>
    <row r="8" spans="1:11" ht="25.5" customHeight="1" x14ac:dyDescent="0.25">
      <c r="A8" s="124" t="s">
        <v>45</v>
      </c>
      <c r="B8" s="125">
        <v>1469419.88</v>
      </c>
      <c r="C8" s="125">
        <v>2946990</v>
      </c>
      <c r="D8" s="125">
        <v>2946990</v>
      </c>
      <c r="E8" s="126">
        <v>1410633.42</v>
      </c>
      <c r="F8" s="127">
        <f>(E8/B8)*100</f>
        <v>95.999342271046444</v>
      </c>
      <c r="G8" s="127">
        <f>(E8/D8)*100</f>
        <v>47.866922520945096</v>
      </c>
    </row>
    <row r="9" spans="1:11" ht="31.5" customHeight="1" x14ac:dyDescent="0.25">
      <c r="A9" s="128" t="s">
        <v>46</v>
      </c>
      <c r="B9" s="129">
        <v>1469419.88</v>
      </c>
      <c r="C9" s="129">
        <v>2946990</v>
      </c>
      <c r="D9" s="129">
        <v>2946990</v>
      </c>
      <c r="E9" s="130">
        <v>1410633.42</v>
      </c>
      <c r="F9" s="131">
        <f>(E9/B9)*100</f>
        <v>95.999342271046444</v>
      </c>
      <c r="G9" s="131">
        <f>(E9/D9)*100</f>
        <v>47.866922520945096</v>
      </c>
    </row>
    <row r="11" spans="1:11" x14ac:dyDescent="0.25">
      <c r="A11" s="6"/>
      <c r="B11" s="6"/>
      <c r="C11" s="6"/>
      <c r="D11" s="6"/>
      <c r="E11" s="6"/>
      <c r="F11" s="6"/>
      <c r="G11" s="6"/>
    </row>
    <row r="12" spans="1:11" x14ac:dyDescent="0.25">
      <c r="A12" s="6"/>
      <c r="B12" s="6"/>
      <c r="C12" s="6"/>
      <c r="D12" s="6"/>
      <c r="E12" s="6"/>
      <c r="F12" s="6"/>
      <c r="G12" s="6"/>
    </row>
    <row r="13" spans="1:11" x14ac:dyDescent="0.25">
      <c r="A13" s="6"/>
      <c r="B13" s="6"/>
      <c r="C13" s="6"/>
      <c r="D13" s="6"/>
      <c r="E13" s="6"/>
      <c r="F13" s="6"/>
      <c r="G13" s="6"/>
    </row>
  </sheetData>
  <mergeCells count="3">
    <mergeCell ref="A4:G4"/>
    <mergeCell ref="A2:G2"/>
    <mergeCell ref="A1:G1"/>
  </mergeCells>
  <pageMargins left="0.7" right="0.7" top="0.75" bottom="0.75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21"/>
  <sheetViews>
    <sheetView zoomScaleNormal="100" zoomScaleSheetLayoutView="100" workbookViewId="0">
      <selection activeCell="G10" sqref="G10"/>
    </sheetView>
  </sheetViews>
  <sheetFormatPr defaultRowHeight="15" x14ac:dyDescent="0.25"/>
  <cols>
    <col min="2" max="2" width="7.42578125" customWidth="1"/>
    <col min="3" max="7" width="25.28515625" customWidth="1"/>
    <col min="8" max="9" width="15.7109375" customWidth="1"/>
  </cols>
  <sheetData>
    <row r="1" spans="2:9" ht="18" customHeight="1" x14ac:dyDescent="0.25">
      <c r="B1" s="1"/>
      <c r="C1" s="1"/>
      <c r="D1" s="1"/>
      <c r="E1" s="1"/>
      <c r="F1" s="1"/>
      <c r="G1" s="1"/>
      <c r="H1" s="1"/>
      <c r="I1" s="1"/>
    </row>
    <row r="2" spans="2:9" ht="15.75" customHeight="1" x14ac:dyDescent="0.25">
      <c r="B2" s="214" t="s">
        <v>139</v>
      </c>
      <c r="C2" s="214"/>
      <c r="D2" s="214"/>
      <c r="E2" s="214"/>
      <c r="F2" s="214"/>
      <c r="G2" s="214"/>
      <c r="H2" s="214"/>
      <c r="I2" s="214"/>
    </row>
    <row r="3" spans="2:9" ht="18" x14ac:dyDescent="0.25">
      <c r="B3" s="11"/>
      <c r="C3" s="11"/>
      <c r="D3" s="11"/>
      <c r="E3" s="11"/>
      <c r="F3" s="11"/>
      <c r="G3" s="12"/>
      <c r="H3" s="12"/>
      <c r="I3" s="12"/>
    </row>
    <row r="4" spans="2:9" ht="18" customHeight="1" x14ac:dyDescent="0.25">
      <c r="B4" s="214" t="s">
        <v>138</v>
      </c>
      <c r="C4" s="214"/>
      <c r="D4" s="214"/>
      <c r="E4" s="214"/>
      <c r="F4" s="214"/>
      <c r="G4" s="214"/>
      <c r="H4" s="214"/>
      <c r="I4" s="214"/>
    </row>
    <row r="5" spans="2:9" ht="18" customHeight="1" x14ac:dyDescent="0.25">
      <c r="B5" s="13"/>
      <c r="C5" s="13"/>
      <c r="D5" s="13"/>
      <c r="E5" s="13"/>
      <c r="F5" s="13"/>
      <c r="G5" s="13"/>
      <c r="H5" s="13"/>
      <c r="I5" s="13"/>
    </row>
    <row r="6" spans="2:9" ht="15.75" customHeight="1" x14ac:dyDescent="0.25">
      <c r="B6" s="214" t="s">
        <v>144</v>
      </c>
      <c r="C6" s="214"/>
      <c r="D6" s="214"/>
      <c r="E6" s="214"/>
      <c r="F6" s="214"/>
      <c r="G6" s="214"/>
      <c r="H6" s="214"/>
      <c r="I6" s="214"/>
    </row>
    <row r="7" spans="2:9" ht="18" x14ac:dyDescent="0.25">
      <c r="B7" s="11"/>
      <c r="C7" s="11"/>
      <c r="D7" s="11"/>
      <c r="E7" s="11"/>
      <c r="F7" s="11"/>
      <c r="G7" s="12"/>
      <c r="H7" s="12"/>
      <c r="I7" s="12"/>
    </row>
    <row r="8" spans="2:9" ht="25.5" customHeight="1" x14ac:dyDescent="0.25">
      <c r="B8" s="210" t="s">
        <v>7</v>
      </c>
      <c r="C8" s="211"/>
      <c r="D8" s="9" t="s">
        <v>108</v>
      </c>
      <c r="E8" s="9" t="s">
        <v>44</v>
      </c>
      <c r="F8" s="9" t="s">
        <v>43</v>
      </c>
      <c r="G8" s="9" t="s">
        <v>109</v>
      </c>
      <c r="H8" s="9" t="s">
        <v>16</v>
      </c>
      <c r="I8" s="9" t="s">
        <v>34</v>
      </c>
    </row>
    <row r="9" spans="2:9" x14ac:dyDescent="0.25">
      <c r="B9" s="210">
        <v>1</v>
      </c>
      <c r="C9" s="211"/>
      <c r="D9" s="10">
        <v>2</v>
      </c>
      <c r="E9" s="10">
        <v>3</v>
      </c>
      <c r="F9" s="10">
        <v>4</v>
      </c>
      <c r="G9" s="10">
        <v>5</v>
      </c>
      <c r="H9" s="10" t="s">
        <v>31</v>
      </c>
      <c r="I9" s="10" t="s">
        <v>32</v>
      </c>
    </row>
    <row r="10" spans="2:9" ht="47.25" customHeight="1" x14ac:dyDescent="0.25">
      <c r="B10" s="2">
        <v>8</v>
      </c>
      <c r="C10" s="2" t="s">
        <v>8</v>
      </c>
      <c r="D10" s="14"/>
      <c r="E10" s="14"/>
      <c r="F10" s="14"/>
      <c r="G10" s="15"/>
      <c r="H10" s="15"/>
      <c r="I10" s="15"/>
    </row>
    <row r="11" spans="2:9" ht="47.25" customHeight="1" x14ac:dyDescent="0.25">
      <c r="B11" s="3">
        <v>5</v>
      </c>
      <c r="C11" s="4" t="s">
        <v>9</v>
      </c>
      <c r="D11" s="14"/>
      <c r="E11" s="14"/>
      <c r="F11" s="14"/>
      <c r="G11" s="15"/>
      <c r="H11" s="15"/>
      <c r="I11" s="15"/>
    </row>
    <row r="13" spans="2:9" x14ac:dyDescent="0.25">
      <c r="B13" s="6"/>
      <c r="C13" s="6"/>
      <c r="D13" s="6"/>
      <c r="E13" s="6"/>
      <c r="F13" s="6"/>
      <c r="G13" s="6"/>
      <c r="H13" s="6"/>
      <c r="I13" s="6"/>
    </row>
    <row r="14" spans="2:9" ht="15.75" customHeight="1" x14ac:dyDescent="0.25">
      <c r="B14" s="214" t="s">
        <v>149</v>
      </c>
      <c r="C14" s="214"/>
      <c r="D14" s="214"/>
      <c r="E14" s="214"/>
      <c r="F14" s="214"/>
      <c r="G14" s="214"/>
      <c r="H14" s="214"/>
      <c r="I14" s="214"/>
    </row>
    <row r="15" spans="2:9" ht="18" x14ac:dyDescent="0.25">
      <c r="B15" s="11"/>
      <c r="C15" s="11"/>
      <c r="D15" s="11"/>
      <c r="E15" s="11"/>
      <c r="F15" s="11"/>
      <c r="G15" s="12"/>
      <c r="H15" s="12"/>
      <c r="I15" s="12"/>
    </row>
    <row r="16" spans="2:9" ht="25.5" customHeight="1" x14ac:dyDescent="0.25">
      <c r="B16" s="210" t="s">
        <v>7</v>
      </c>
      <c r="C16" s="211"/>
      <c r="D16" s="9" t="s">
        <v>108</v>
      </c>
      <c r="E16" s="9" t="s">
        <v>44</v>
      </c>
      <c r="F16" s="9" t="s">
        <v>43</v>
      </c>
      <c r="G16" s="9" t="s">
        <v>109</v>
      </c>
      <c r="H16" s="9" t="s">
        <v>16</v>
      </c>
      <c r="I16" s="9" t="s">
        <v>34</v>
      </c>
    </row>
    <row r="17" spans="2:9" x14ac:dyDescent="0.25">
      <c r="B17" s="210">
        <v>1</v>
      </c>
      <c r="C17" s="211"/>
      <c r="D17" s="10">
        <v>2</v>
      </c>
      <c r="E17" s="10">
        <v>3</v>
      </c>
      <c r="F17" s="10">
        <v>4</v>
      </c>
      <c r="G17" s="10">
        <v>5</v>
      </c>
      <c r="H17" s="10" t="s">
        <v>31</v>
      </c>
      <c r="I17" s="10" t="s">
        <v>32</v>
      </c>
    </row>
    <row r="18" spans="2:9" ht="47.25" customHeight="1" x14ac:dyDescent="0.25">
      <c r="B18" s="2">
        <v>8</v>
      </c>
      <c r="C18" s="2" t="s">
        <v>8</v>
      </c>
      <c r="D18" s="14"/>
      <c r="E18" s="14"/>
      <c r="F18" s="14"/>
      <c r="G18" s="15"/>
      <c r="H18" s="15"/>
      <c r="I18" s="15"/>
    </row>
    <row r="19" spans="2:9" ht="47.25" customHeight="1" x14ac:dyDescent="0.25">
      <c r="B19" s="3">
        <v>5</v>
      </c>
      <c r="C19" s="4" t="s">
        <v>9</v>
      </c>
      <c r="D19" s="14"/>
      <c r="E19" s="14"/>
      <c r="F19" s="14"/>
      <c r="G19" s="15"/>
      <c r="H19" s="15"/>
      <c r="I19" s="15"/>
    </row>
    <row r="20" spans="2:9" x14ac:dyDescent="0.25">
      <c r="B20" s="6"/>
      <c r="C20" s="6"/>
      <c r="D20" s="6"/>
      <c r="E20" s="6"/>
      <c r="F20" s="6"/>
      <c r="G20" s="6"/>
      <c r="H20" s="6"/>
      <c r="I20" s="6"/>
    </row>
    <row r="21" spans="2:9" x14ac:dyDescent="0.25">
      <c r="B21" s="6"/>
      <c r="C21" s="6"/>
      <c r="D21" s="6"/>
      <c r="E21" s="6"/>
      <c r="F21" s="6"/>
      <c r="G21" s="6"/>
      <c r="H21" s="6"/>
      <c r="I21" s="6"/>
    </row>
  </sheetData>
  <mergeCells count="8">
    <mergeCell ref="B17:C17"/>
    <mergeCell ref="B8:C8"/>
    <mergeCell ref="B9:C9"/>
    <mergeCell ref="B2:I2"/>
    <mergeCell ref="B4:I4"/>
    <mergeCell ref="B6:I6"/>
    <mergeCell ref="B14:I14"/>
    <mergeCell ref="B16:C16"/>
  </mergeCell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253"/>
  <sheetViews>
    <sheetView zoomScale="90" zoomScaleNormal="90" zoomScaleSheetLayoutView="100" workbookViewId="0">
      <selection activeCell="B13" sqref="B13"/>
    </sheetView>
  </sheetViews>
  <sheetFormatPr defaultRowHeight="15.75" x14ac:dyDescent="0.25"/>
  <cols>
    <col min="1" max="1" width="19" style="39" bestFit="1" customWidth="1"/>
    <col min="2" max="2" width="65.7109375" style="39" customWidth="1"/>
    <col min="3" max="3" width="21.28515625" style="39" customWidth="1"/>
    <col min="4" max="4" width="21.42578125" style="39" customWidth="1"/>
    <col min="5" max="5" width="21.28515625" style="39" customWidth="1"/>
    <col min="6" max="6" width="15.7109375" style="136" customWidth="1"/>
    <col min="7" max="7" width="24.28515625" customWidth="1"/>
    <col min="25" max="16384" width="9.140625" style="39"/>
  </cols>
  <sheetData>
    <row r="1" spans="1:24" x14ac:dyDescent="0.25">
      <c r="A1" s="132"/>
      <c r="B1" s="132"/>
      <c r="C1" s="132"/>
      <c r="D1" s="132"/>
      <c r="E1" s="132"/>
      <c r="F1" s="139"/>
    </row>
    <row r="2" spans="1:24" ht="18" customHeight="1" x14ac:dyDescent="0.25">
      <c r="A2" s="152" t="s">
        <v>145</v>
      </c>
      <c r="B2" s="152"/>
      <c r="C2" s="152"/>
      <c r="D2" s="152"/>
      <c r="E2" s="152"/>
      <c r="F2" s="152"/>
    </row>
    <row r="3" spans="1:24" ht="18.75" x14ac:dyDescent="0.25">
      <c r="A3" s="40"/>
      <c r="B3" s="40"/>
      <c r="C3" s="40"/>
      <c r="D3" s="40"/>
      <c r="E3" s="40"/>
      <c r="F3" s="140"/>
    </row>
    <row r="4" spans="1:24" ht="18.75" x14ac:dyDescent="0.3">
      <c r="A4" s="151" t="s">
        <v>36</v>
      </c>
      <c r="B4" s="151"/>
      <c r="C4" s="151"/>
      <c r="D4" s="151"/>
      <c r="E4" s="151"/>
      <c r="F4" s="151"/>
    </row>
    <row r="5" spans="1:24" x14ac:dyDescent="0.25">
      <c r="A5" s="133"/>
      <c r="B5" s="133"/>
      <c r="C5" s="133"/>
      <c r="D5" s="133"/>
      <c r="E5" s="133"/>
      <c r="F5" s="141"/>
    </row>
    <row r="6" spans="1:24" s="106" customFormat="1" ht="31.5" x14ac:dyDescent="0.25">
      <c r="A6" s="237" t="s">
        <v>7</v>
      </c>
      <c r="B6" s="237"/>
      <c r="C6" s="123" t="s">
        <v>44</v>
      </c>
      <c r="D6" s="123" t="s">
        <v>43</v>
      </c>
      <c r="E6" s="123" t="s">
        <v>308</v>
      </c>
      <c r="F6" s="142" t="s">
        <v>34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 s="106" customFormat="1" x14ac:dyDescent="0.25">
      <c r="A7" s="237">
        <v>1</v>
      </c>
      <c r="B7" s="237"/>
      <c r="C7" s="123">
        <v>2</v>
      </c>
      <c r="D7" s="123">
        <v>3</v>
      </c>
      <c r="E7" s="123">
        <v>4</v>
      </c>
      <c r="F7" s="142" t="s">
        <v>33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s="106" customFormat="1" ht="30" customHeight="1" x14ac:dyDescent="0.25">
      <c r="A8" s="238" t="s">
        <v>263</v>
      </c>
      <c r="B8" s="238" t="s">
        <v>264</v>
      </c>
      <c r="C8" s="239">
        <f t="shared" ref="C8:E9" si="0">C9</f>
        <v>2946990</v>
      </c>
      <c r="D8" s="239">
        <f t="shared" si="0"/>
        <v>2946990</v>
      </c>
      <c r="E8" s="239">
        <f t="shared" si="0"/>
        <v>1410633.4199999997</v>
      </c>
      <c r="F8" s="143">
        <f>E8/D8*100</f>
        <v>47.866922520945089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s="106" customFormat="1" ht="30" customHeight="1" x14ac:dyDescent="0.25">
      <c r="A9" s="240" t="s">
        <v>265</v>
      </c>
      <c r="B9" s="240" t="s">
        <v>266</v>
      </c>
      <c r="C9" s="241">
        <f t="shared" si="0"/>
        <v>2946990</v>
      </c>
      <c r="D9" s="241">
        <f t="shared" si="0"/>
        <v>2946990</v>
      </c>
      <c r="E9" s="241">
        <f t="shared" si="0"/>
        <v>1410633.4199999997</v>
      </c>
      <c r="F9" s="144">
        <f>E9/D9*100</f>
        <v>47.866922520945089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s="106" customFormat="1" ht="30" customHeight="1" x14ac:dyDescent="0.25">
      <c r="A10" s="242" t="s">
        <v>267</v>
      </c>
      <c r="B10" s="242" t="s">
        <v>54</v>
      </c>
      <c r="C10" s="243">
        <f>C18</f>
        <v>2946990</v>
      </c>
      <c r="D10" s="243">
        <f>D18</f>
        <v>2946990</v>
      </c>
      <c r="E10" s="243">
        <f>E18</f>
        <v>1410633.4199999997</v>
      </c>
      <c r="F10" s="145">
        <f>E10/D10*100</f>
        <v>47.866922520945089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s="106" customFormat="1" ht="30" customHeight="1" x14ac:dyDescent="0.25">
      <c r="A11" s="244" t="s">
        <v>317</v>
      </c>
      <c r="B11" s="244"/>
      <c r="C11" s="245">
        <f>SUM(C12:C17)</f>
        <v>2937790</v>
      </c>
      <c r="D11" s="245">
        <f>SUM(D12:D17)</f>
        <v>2937790</v>
      </c>
      <c r="E11" s="245">
        <f>SUM(E12:E17)</f>
        <v>1397883.42</v>
      </c>
      <c r="F11" s="146">
        <f>E11/D11*100</f>
        <v>47.582823142566347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s="106" customFormat="1" ht="28.5" customHeight="1" x14ac:dyDescent="0.25">
      <c r="A12" s="227" t="s">
        <v>272</v>
      </c>
      <c r="B12" s="227" t="s">
        <v>273</v>
      </c>
      <c r="C12" s="246">
        <f>SUM(C20,C143,C150,C161,C166,C179,C220,C226,C235)</f>
        <v>699860</v>
      </c>
      <c r="D12" s="42">
        <f>C12</f>
        <v>699860</v>
      </c>
      <c r="E12" s="246">
        <f>SUM(E20,E143,E150,E161,E166,E179,E220,E226,E235)</f>
        <v>179451.76</v>
      </c>
      <c r="F12" s="147">
        <f t="shared" ref="F12:F22" si="1">E12/D12*100</f>
        <v>25.64109393307233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 s="106" customFormat="1" ht="28.5" customHeight="1" x14ac:dyDescent="0.25">
      <c r="A13" s="227" t="s">
        <v>277</v>
      </c>
      <c r="B13" s="227" t="s">
        <v>278</v>
      </c>
      <c r="C13" s="246">
        <f>SUM(C53,C191)</f>
        <v>33200</v>
      </c>
      <c r="D13" s="42">
        <f t="shared" ref="D13:D17" si="2">C13</f>
        <v>33200</v>
      </c>
      <c r="E13" s="246">
        <f>SUM(E53,E191)</f>
        <v>12254.220000000001</v>
      </c>
      <c r="F13" s="247">
        <f t="shared" si="1"/>
        <v>36.910301204819277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s="106" customFormat="1" ht="28.5" customHeight="1" x14ac:dyDescent="0.25">
      <c r="A14" s="227" t="s">
        <v>280</v>
      </c>
      <c r="B14" s="227" t="s">
        <v>281</v>
      </c>
      <c r="C14" s="246">
        <f>SUM(C80)</f>
        <v>2000</v>
      </c>
      <c r="D14" s="42">
        <f t="shared" si="2"/>
        <v>2000</v>
      </c>
      <c r="E14" s="246">
        <f>SUM(E80)</f>
        <v>993.59999999999991</v>
      </c>
      <c r="F14" s="247">
        <f t="shared" si="1"/>
        <v>49.68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 s="106" customFormat="1" ht="28.5" customHeight="1" x14ac:dyDescent="0.25">
      <c r="A15" s="227" t="s">
        <v>284</v>
      </c>
      <c r="B15" s="227" t="s">
        <v>285</v>
      </c>
      <c r="C15" s="246">
        <f>SUM(C91,C200,C230,C244)</f>
        <v>2192930</v>
      </c>
      <c r="D15" s="42">
        <f t="shared" si="2"/>
        <v>2192930</v>
      </c>
      <c r="E15" s="246">
        <f>SUM(E91,E200,E230,E244)</f>
        <v>1197128.9799999997</v>
      </c>
      <c r="F15" s="247">
        <f t="shared" si="1"/>
        <v>54.590387290063966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s="106" customFormat="1" ht="28.5" customHeight="1" x14ac:dyDescent="0.25">
      <c r="A16" s="227" t="s">
        <v>290</v>
      </c>
      <c r="B16" s="227" t="s">
        <v>291</v>
      </c>
      <c r="C16" s="246">
        <f>SUM(C116,C204)</f>
        <v>4800</v>
      </c>
      <c r="D16" s="42">
        <f t="shared" si="2"/>
        <v>4800</v>
      </c>
      <c r="E16" s="246">
        <f>SUM(E116,E204)</f>
        <v>5324.86</v>
      </c>
      <c r="F16" s="247">
        <f t="shared" si="1"/>
        <v>110.93458333333332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s="106" customFormat="1" ht="28.5" customHeight="1" x14ac:dyDescent="0.25">
      <c r="A17" s="227" t="s">
        <v>301</v>
      </c>
      <c r="B17" s="227" t="s">
        <v>302</v>
      </c>
      <c r="C17" s="246">
        <f>SUM(C210)</f>
        <v>5000</v>
      </c>
      <c r="D17" s="42">
        <f t="shared" si="2"/>
        <v>5000</v>
      </c>
      <c r="E17" s="246">
        <f>SUM(E210)</f>
        <v>2730</v>
      </c>
      <c r="F17" s="247">
        <f t="shared" si="1"/>
        <v>54.6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s="106" customFormat="1" ht="30" customHeight="1" x14ac:dyDescent="0.25">
      <c r="A18" s="248" t="s">
        <v>268</v>
      </c>
      <c r="B18" s="248" t="s">
        <v>269</v>
      </c>
      <c r="C18" s="249">
        <f>SUM(C19,C142,C149,C160,C165,C178,C219,C225,C234)</f>
        <v>2946990</v>
      </c>
      <c r="D18" s="249">
        <f>SUM(D19,D142,D149,D160,D165,D178,D219,D225,D234)</f>
        <v>2946990</v>
      </c>
      <c r="E18" s="249">
        <f>SUM(E19,E142,E149,E160,E165,E178,E219,E225,E234)</f>
        <v>1410633.4199999997</v>
      </c>
      <c r="F18" s="250">
        <f t="shared" si="1"/>
        <v>47.866922520945089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s="106" customFormat="1" ht="28.5" customHeight="1" x14ac:dyDescent="0.25">
      <c r="A19" s="251" t="s">
        <v>270</v>
      </c>
      <c r="B19" s="251" t="s">
        <v>271</v>
      </c>
      <c r="C19" s="252">
        <f>SUM(C20,C53,C80,C91,C129)</f>
        <v>2556900</v>
      </c>
      <c r="D19" s="252">
        <f>SUM(D20,D53,D80,D91,D129)</f>
        <v>2556900</v>
      </c>
      <c r="E19" s="252">
        <f>SUM(E20,E53,E80,E91,E129)</f>
        <v>1369031.9099999997</v>
      </c>
      <c r="F19" s="148">
        <f t="shared" si="1"/>
        <v>53.542645782001628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s="106" customFormat="1" ht="28.5" customHeight="1" x14ac:dyDescent="0.25">
      <c r="A20" s="227" t="s">
        <v>272</v>
      </c>
      <c r="B20" s="227" t="s">
        <v>273</v>
      </c>
      <c r="C20" s="246">
        <f>SUM(C21,C27)</f>
        <v>336600</v>
      </c>
      <c r="D20" s="42">
        <f>C20</f>
        <v>336600</v>
      </c>
      <c r="E20" s="246">
        <f>SUM(E21,E27)</f>
        <v>151844.47</v>
      </c>
      <c r="F20" s="147">
        <f t="shared" si="1"/>
        <v>45.111250742721332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s="106" customFormat="1" ht="28.5" customHeight="1" x14ac:dyDescent="0.25">
      <c r="A21" s="227" t="s">
        <v>274</v>
      </c>
      <c r="B21" s="227" t="s">
        <v>273</v>
      </c>
      <c r="C21" s="246">
        <f>SUM(C22)</f>
        <v>82200</v>
      </c>
      <c r="D21" s="42">
        <f>C21</f>
        <v>82200</v>
      </c>
      <c r="E21" s="246">
        <f>SUM(E22)</f>
        <v>3629.86</v>
      </c>
      <c r="F21" s="147">
        <f t="shared" si="1"/>
        <v>4.4158880778588809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28.5" customHeight="1" x14ac:dyDescent="0.25">
      <c r="A22" s="253" t="s">
        <v>159</v>
      </c>
      <c r="B22" s="253" t="s">
        <v>11</v>
      </c>
      <c r="C22" s="254">
        <f>SUM(C23:C26)</f>
        <v>82200</v>
      </c>
      <c r="D22" s="254">
        <f>C22</f>
        <v>82200</v>
      </c>
      <c r="E22" s="254">
        <f>SUM(E23:E26)</f>
        <v>3629.86</v>
      </c>
      <c r="F22" s="149">
        <f t="shared" si="1"/>
        <v>4.4158880778588809</v>
      </c>
    </row>
    <row r="23" spans="1:24" ht="28.5" customHeight="1" x14ac:dyDescent="0.25">
      <c r="A23" s="226" t="s">
        <v>162</v>
      </c>
      <c r="B23" s="226" t="s">
        <v>216</v>
      </c>
      <c r="C23" s="255">
        <v>7900</v>
      </c>
      <c r="D23" s="255">
        <f t="shared" ref="D23:D48" si="3">C23</f>
        <v>7900</v>
      </c>
      <c r="E23" s="137">
        <v>0</v>
      </c>
      <c r="F23" s="150"/>
    </row>
    <row r="24" spans="1:24" ht="28.5" customHeight="1" x14ac:dyDescent="0.25">
      <c r="A24" s="226" t="s">
        <v>167</v>
      </c>
      <c r="B24" s="226" t="s">
        <v>221</v>
      </c>
      <c r="C24" s="255">
        <v>47700</v>
      </c>
      <c r="D24" s="255">
        <f t="shared" si="3"/>
        <v>47700</v>
      </c>
      <c r="E24" s="137">
        <v>0</v>
      </c>
      <c r="F24" s="150"/>
    </row>
    <row r="25" spans="1:24" ht="28.5" customHeight="1" x14ac:dyDescent="0.25">
      <c r="A25" s="226" t="s">
        <v>177</v>
      </c>
      <c r="B25" s="226" t="s">
        <v>231</v>
      </c>
      <c r="C25" s="255">
        <v>6600</v>
      </c>
      <c r="D25" s="255">
        <f t="shared" si="3"/>
        <v>6600</v>
      </c>
      <c r="E25" s="137">
        <v>0</v>
      </c>
      <c r="F25" s="150"/>
    </row>
    <row r="26" spans="1:24" ht="28.5" customHeight="1" x14ac:dyDescent="0.25">
      <c r="A26" s="226" t="s">
        <v>184</v>
      </c>
      <c r="B26" s="226" t="s">
        <v>237</v>
      </c>
      <c r="C26" s="255">
        <v>20000</v>
      </c>
      <c r="D26" s="255">
        <f t="shared" si="3"/>
        <v>20000</v>
      </c>
      <c r="E26" s="130">
        <v>3629.86</v>
      </c>
      <c r="F26" s="256"/>
    </row>
    <row r="27" spans="1:24" s="106" customFormat="1" ht="28.5" customHeight="1" x14ac:dyDescent="0.25">
      <c r="A27" s="227" t="s">
        <v>275</v>
      </c>
      <c r="B27" s="227" t="s">
        <v>276</v>
      </c>
      <c r="C27" s="246">
        <f>SUM(C28,C49)</f>
        <v>254400</v>
      </c>
      <c r="D27" s="246">
        <f t="shared" si="3"/>
        <v>254400</v>
      </c>
      <c r="E27" s="246">
        <f>SUM(E28,E49)</f>
        <v>148214.61000000002</v>
      </c>
      <c r="F27" s="247">
        <f t="shared" ref="F27:F28" si="4">E27/D27*100</f>
        <v>58.260459905660376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s="106" customFormat="1" ht="28.5" customHeight="1" x14ac:dyDescent="0.25">
      <c r="A28" s="253" t="s">
        <v>159</v>
      </c>
      <c r="B28" s="253" t="s">
        <v>11</v>
      </c>
      <c r="C28" s="254">
        <f>SUM(C29:C48)</f>
        <v>253500</v>
      </c>
      <c r="D28" s="254">
        <f t="shared" si="3"/>
        <v>253500</v>
      </c>
      <c r="E28" s="254">
        <f>SUM(E29:E48)</f>
        <v>147569.83000000002</v>
      </c>
      <c r="F28" s="257">
        <f t="shared" si="4"/>
        <v>58.212950690335305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ht="28.5" customHeight="1" x14ac:dyDescent="0.25">
      <c r="A29" s="226" t="s">
        <v>161</v>
      </c>
      <c r="B29" s="226" t="s">
        <v>30</v>
      </c>
      <c r="C29" s="255">
        <v>2800</v>
      </c>
      <c r="D29" s="255">
        <f t="shared" si="3"/>
        <v>2800</v>
      </c>
      <c r="E29" s="130">
        <v>1896.74</v>
      </c>
      <c r="F29" s="258"/>
    </row>
    <row r="30" spans="1:24" ht="28.5" customHeight="1" x14ac:dyDescent="0.25">
      <c r="A30" s="226" t="s">
        <v>162</v>
      </c>
      <c r="B30" s="226" t="s">
        <v>216</v>
      </c>
      <c r="C30" s="255">
        <v>48700</v>
      </c>
      <c r="D30" s="255">
        <f t="shared" si="3"/>
        <v>48700</v>
      </c>
      <c r="E30" s="130">
        <v>25753.43</v>
      </c>
      <c r="F30" s="258"/>
    </row>
    <row r="31" spans="1:24" ht="28.5" customHeight="1" x14ac:dyDescent="0.25">
      <c r="A31" s="226" t="s">
        <v>163</v>
      </c>
      <c r="B31" s="226" t="s">
        <v>217</v>
      </c>
      <c r="C31" s="255">
        <v>4300</v>
      </c>
      <c r="D31" s="255">
        <f t="shared" si="3"/>
        <v>4300</v>
      </c>
      <c r="E31" s="130">
        <v>0</v>
      </c>
      <c r="F31" s="258"/>
    </row>
    <row r="32" spans="1:24" ht="28.5" customHeight="1" x14ac:dyDescent="0.25">
      <c r="A32" s="226" t="s">
        <v>165</v>
      </c>
      <c r="B32" s="226" t="s">
        <v>219</v>
      </c>
      <c r="C32" s="255">
        <v>11100</v>
      </c>
      <c r="D32" s="255">
        <f t="shared" si="3"/>
        <v>11100</v>
      </c>
      <c r="E32" s="130">
        <v>2512.79</v>
      </c>
      <c r="F32" s="258"/>
    </row>
    <row r="33" spans="1:6" ht="28.5" customHeight="1" x14ac:dyDescent="0.25">
      <c r="A33" s="226" t="s">
        <v>166</v>
      </c>
      <c r="B33" s="226" t="s">
        <v>220</v>
      </c>
      <c r="C33" s="255">
        <v>5100</v>
      </c>
      <c r="D33" s="255">
        <f t="shared" si="3"/>
        <v>5100</v>
      </c>
      <c r="E33" s="130">
        <v>675.68</v>
      </c>
      <c r="F33" s="258"/>
    </row>
    <row r="34" spans="1:6" ht="28.5" customHeight="1" x14ac:dyDescent="0.25">
      <c r="A34" s="226" t="s">
        <v>167</v>
      </c>
      <c r="B34" s="226" t="s">
        <v>221</v>
      </c>
      <c r="C34" s="255">
        <v>133700</v>
      </c>
      <c r="D34" s="255">
        <f t="shared" si="3"/>
        <v>133700</v>
      </c>
      <c r="E34" s="130">
        <v>101652.05</v>
      </c>
      <c r="F34" s="258"/>
    </row>
    <row r="35" spans="1:6" ht="28.5" customHeight="1" x14ac:dyDescent="0.25">
      <c r="A35" s="226" t="s">
        <v>168</v>
      </c>
      <c r="B35" s="226" t="s">
        <v>222</v>
      </c>
      <c r="C35" s="255">
        <v>3000</v>
      </c>
      <c r="D35" s="130">
        <f t="shared" si="3"/>
        <v>3000</v>
      </c>
      <c r="E35" s="130">
        <v>613.97</v>
      </c>
      <c r="F35" s="258"/>
    </row>
    <row r="36" spans="1:6" ht="28.5" customHeight="1" x14ac:dyDescent="0.25">
      <c r="A36" s="226" t="s">
        <v>169</v>
      </c>
      <c r="B36" s="226" t="s">
        <v>223</v>
      </c>
      <c r="C36" s="255">
        <v>900</v>
      </c>
      <c r="D36" s="130">
        <f t="shared" si="3"/>
        <v>900</v>
      </c>
      <c r="E36" s="130">
        <v>465.91</v>
      </c>
      <c r="F36" s="258"/>
    </row>
    <row r="37" spans="1:6" ht="28.5" customHeight="1" x14ac:dyDescent="0.25">
      <c r="A37" s="226" t="s">
        <v>172</v>
      </c>
      <c r="B37" s="226" t="s">
        <v>226</v>
      </c>
      <c r="C37" s="255">
        <v>2700</v>
      </c>
      <c r="D37" s="130">
        <f t="shared" si="3"/>
        <v>2700</v>
      </c>
      <c r="E37" s="130">
        <v>661.43</v>
      </c>
      <c r="F37" s="258"/>
    </row>
    <row r="38" spans="1:6" ht="28.5" customHeight="1" x14ac:dyDescent="0.25">
      <c r="A38" s="226" t="s">
        <v>173</v>
      </c>
      <c r="B38" s="226" t="s">
        <v>227</v>
      </c>
      <c r="C38" s="255">
        <v>10900</v>
      </c>
      <c r="D38" s="130">
        <f t="shared" si="3"/>
        <v>10900</v>
      </c>
      <c r="E38" s="130">
        <v>6217.28</v>
      </c>
      <c r="F38" s="258"/>
    </row>
    <row r="39" spans="1:6" ht="28.5" customHeight="1" x14ac:dyDescent="0.25">
      <c r="A39" s="226" t="s">
        <v>174</v>
      </c>
      <c r="B39" s="226" t="s">
        <v>228</v>
      </c>
      <c r="C39" s="255">
        <v>400</v>
      </c>
      <c r="D39" s="130">
        <f t="shared" si="3"/>
        <v>400</v>
      </c>
      <c r="E39" s="130">
        <v>0</v>
      </c>
      <c r="F39" s="258"/>
    </row>
    <row r="40" spans="1:6" ht="28.5" customHeight="1" x14ac:dyDescent="0.25">
      <c r="A40" s="226" t="s">
        <v>175</v>
      </c>
      <c r="B40" s="226" t="s">
        <v>229</v>
      </c>
      <c r="C40" s="255">
        <v>13800</v>
      </c>
      <c r="D40" s="130">
        <f t="shared" si="3"/>
        <v>13800</v>
      </c>
      <c r="E40" s="130">
        <v>4119.1499999999996</v>
      </c>
      <c r="F40" s="258"/>
    </row>
    <row r="41" spans="1:6" ht="28.5" customHeight="1" x14ac:dyDescent="0.25">
      <c r="A41" s="226" t="s">
        <v>177</v>
      </c>
      <c r="B41" s="226" t="s">
        <v>231</v>
      </c>
      <c r="C41" s="255">
        <v>3300</v>
      </c>
      <c r="D41" s="130">
        <f t="shared" si="3"/>
        <v>3300</v>
      </c>
      <c r="E41" s="130">
        <v>1113</v>
      </c>
      <c r="F41" s="258"/>
    </row>
    <row r="42" spans="1:6" ht="28.5" customHeight="1" x14ac:dyDescent="0.25">
      <c r="A42" s="226" t="s">
        <v>178</v>
      </c>
      <c r="B42" s="226" t="s">
        <v>232</v>
      </c>
      <c r="C42" s="255">
        <v>1100</v>
      </c>
      <c r="D42" s="130">
        <f t="shared" si="3"/>
        <v>1100</v>
      </c>
      <c r="E42" s="130">
        <v>0</v>
      </c>
      <c r="F42" s="258"/>
    </row>
    <row r="43" spans="1:6" ht="28.5" customHeight="1" x14ac:dyDescent="0.25">
      <c r="A43" s="226" t="s">
        <v>179</v>
      </c>
      <c r="B43" s="226" t="s">
        <v>233</v>
      </c>
      <c r="C43" s="255">
        <v>1400</v>
      </c>
      <c r="D43" s="130">
        <f t="shared" si="3"/>
        <v>1400</v>
      </c>
      <c r="E43" s="130">
        <v>125</v>
      </c>
      <c r="F43" s="258"/>
    </row>
    <row r="44" spans="1:6" ht="28.5" customHeight="1" x14ac:dyDescent="0.25">
      <c r="A44" s="226" t="s">
        <v>180</v>
      </c>
      <c r="B44" s="226" t="s">
        <v>234</v>
      </c>
      <c r="C44" s="255">
        <v>1800</v>
      </c>
      <c r="D44" s="130">
        <f t="shared" si="3"/>
        <v>1800</v>
      </c>
      <c r="E44" s="130">
        <v>330</v>
      </c>
      <c r="F44" s="258"/>
    </row>
    <row r="45" spans="1:6" ht="28.5" customHeight="1" x14ac:dyDescent="0.25">
      <c r="A45" s="226" t="s">
        <v>185</v>
      </c>
      <c r="B45" s="226" t="s">
        <v>238</v>
      </c>
      <c r="C45" s="255">
        <v>6700</v>
      </c>
      <c r="D45" s="130">
        <f t="shared" si="3"/>
        <v>6700</v>
      </c>
      <c r="E45" s="130">
        <v>1292.4100000000001</v>
      </c>
      <c r="F45" s="258"/>
    </row>
    <row r="46" spans="1:6" ht="28.5" customHeight="1" x14ac:dyDescent="0.25">
      <c r="A46" s="226" t="s">
        <v>186</v>
      </c>
      <c r="B46" s="226" t="s">
        <v>239</v>
      </c>
      <c r="C46" s="255">
        <v>300</v>
      </c>
      <c r="D46" s="130">
        <f t="shared" si="3"/>
        <v>300</v>
      </c>
      <c r="E46" s="130">
        <v>20.6</v>
      </c>
      <c r="F46" s="258"/>
    </row>
    <row r="47" spans="1:6" ht="28.5" customHeight="1" x14ac:dyDescent="0.25">
      <c r="A47" s="226" t="s">
        <v>187</v>
      </c>
      <c r="B47" s="226" t="s">
        <v>240</v>
      </c>
      <c r="C47" s="255">
        <v>200</v>
      </c>
      <c r="D47" s="130">
        <f t="shared" si="3"/>
        <v>200</v>
      </c>
      <c r="E47" s="130">
        <v>40</v>
      </c>
      <c r="F47" s="258"/>
    </row>
    <row r="48" spans="1:6" ht="28.5" customHeight="1" x14ac:dyDescent="0.25">
      <c r="A48" s="226" t="s">
        <v>189</v>
      </c>
      <c r="B48" s="226" t="s">
        <v>236</v>
      </c>
      <c r="C48" s="255">
        <v>1300</v>
      </c>
      <c r="D48" s="130">
        <f t="shared" si="3"/>
        <v>1300</v>
      </c>
      <c r="E48" s="130">
        <v>80.39</v>
      </c>
      <c r="F48" s="258"/>
    </row>
    <row r="49" spans="1:24" s="106" customFormat="1" ht="28.5" customHeight="1" x14ac:dyDescent="0.25">
      <c r="A49" s="253" t="s">
        <v>190</v>
      </c>
      <c r="B49" s="253" t="s">
        <v>242</v>
      </c>
      <c r="C49" s="254">
        <f>SUM(C50:C52)</f>
        <v>900</v>
      </c>
      <c r="D49" s="259">
        <f>C49</f>
        <v>900</v>
      </c>
      <c r="E49" s="254">
        <f>SUM(E50:E52)</f>
        <v>644.78</v>
      </c>
      <c r="F49" s="257">
        <f t="shared" ref="F49" si="5">E49/D49*100</f>
        <v>71.642222222222216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ht="28.5" customHeight="1" x14ac:dyDescent="0.25">
      <c r="A50" s="226" t="s">
        <v>192</v>
      </c>
      <c r="B50" s="226" t="s">
        <v>244</v>
      </c>
      <c r="C50" s="255">
        <v>600</v>
      </c>
      <c r="D50" s="130">
        <f t="shared" ref="D50:D52" si="6">C50</f>
        <v>600</v>
      </c>
      <c r="E50" s="130">
        <v>644.78</v>
      </c>
      <c r="F50" s="258"/>
    </row>
    <row r="51" spans="1:24" ht="28.5" customHeight="1" x14ac:dyDescent="0.25">
      <c r="A51" s="226" t="s">
        <v>193</v>
      </c>
      <c r="B51" s="226" t="s">
        <v>245</v>
      </c>
      <c r="C51" s="255">
        <v>200</v>
      </c>
      <c r="D51" s="130">
        <f t="shared" si="6"/>
        <v>200</v>
      </c>
      <c r="E51" s="130">
        <v>0</v>
      </c>
      <c r="F51" s="258"/>
    </row>
    <row r="52" spans="1:24" ht="28.5" customHeight="1" x14ac:dyDescent="0.25">
      <c r="A52" s="226" t="s">
        <v>194</v>
      </c>
      <c r="B52" s="226" t="s">
        <v>246</v>
      </c>
      <c r="C52" s="255">
        <v>100</v>
      </c>
      <c r="D52" s="130">
        <f t="shared" si="6"/>
        <v>100</v>
      </c>
      <c r="E52" s="130">
        <v>0</v>
      </c>
      <c r="F52" s="258"/>
    </row>
    <row r="53" spans="1:24" s="106" customFormat="1" ht="28.5" customHeight="1" x14ac:dyDescent="0.25">
      <c r="A53" s="227" t="s">
        <v>277</v>
      </c>
      <c r="B53" s="227" t="s">
        <v>278</v>
      </c>
      <c r="C53" s="246">
        <f>SUM(C54,C73)</f>
        <v>31300</v>
      </c>
      <c r="D53" s="260">
        <f>C53</f>
        <v>31300</v>
      </c>
      <c r="E53" s="246">
        <f>SUM(E54)</f>
        <v>12254.220000000001</v>
      </c>
      <c r="F53" s="247">
        <f t="shared" ref="F53:F55" si="7">E53/D53*100</f>
        <v>39.150862619808315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s="106" customFormat="1" ht="28.5" customHeight="1" x14ac:dyDescent="0.25">
      <c r="A54" s="227" t="s">
        <v>279</v>
      </c>
      <c r="B54" s="227" t="s">
        <v>278</v>
      </c>
      <c r="C54" s="246">
        <f>SUM(C55,C71)</f>
        <v>23800</v>
      </c>
      <c r="D54" s="260">
        <f>C54</f>
        <v>23800</v>
      </c>
      <c r="E54" s="246">
        <f>SUM(E55,E71)</f>
        <v>12254.220000000001</v>
      </c>
      <c r="F54" s="247">
        <f t="shared" si="7"/>
        <v>51.488319327731105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s="106" customFormat="1" ht="28.5" customHeight="1" x14ac:dyDescent="0.25">
      <c r="A55" s="253" t="s">
        <v>159</v>
      </c>
      <c r="B55" s="253" t="s">
        <v>11</v>
      </c>
      <c r="C55" s="254">
        <f>SUM(C56:C70)</f>
        <v>23700</v>
      </c>
      <c r="D55" s="254">
        <f>SUM(D56:D70)</f>
        <v>23700</v>
      </c>
      <c r="E55" s="254">
        <f>SUM(E56:E70)</f>
        <v>12254.220000000001</v>
      </c>
      <c r="F55" s="257">
        <f t="shared" si="7"/>
        <v>51.705569620253165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ht="28.5" customHeight="1" x14ac:dyDescent="0.25">
      <c r="A56" s="226" t="s">
        <v>161</v>
      </c>
      <c r="B56" s="226" t="s">
        <v>30</v>
      </c>
      <c r="C56" s="255">
        <v>3000</v>
      </c>
      <c r="D56" s="130">
        <f t="shared" ref="D56:D70" si="8">C56</f>
        <v>3000</v>
      </c>
      <c r="E56" s="130">
        <v>859.8</v>
      </c>
      <c r="F56" s="258"/>
    </row>
    <row r="57" spans="1:24" ht="28.5" customHeight="1" x14ac:dyDescent="0.25">
      <c r="A57" s="226" t="s">
        <v>165</v>
      </c>
      <c r="B57" s="226" t="s">
        <v>219</v>
      </c>
      <c r="C57" s="255">
        <v>200</v>
      </c>
      <c r="D57" s="130">
        <f t="shared" si="8"/>
        <v>200</v>
      </c>
      <c r="E57" s="130">
        <v>180</v>
      </c>
      <c r="F57" s="258"/>
    </row>
    <row r="58" spans="1:24" ht="28.5" customHeight="1" x14ac:dyDescent="0.25">
      <c r="A58" s="261">
        <v>3222</v>
      </c>
      <c r="B58" s="226" t="s">
        <v>220</v>
      </c>
      <c r="C58" s="255">
        <v>600</v>
      </c>
      <c r="D58" s="130">
        <f t="shared" si="8"/>
        <v>600</v>
      </c>
      <c r="E58" s="130">
        <v>49</v>
      </c>
      <c r="F58" s="258"/>
    </row>
    <row r="59" spans="1:24" ht="28.5" customHeight="1" x14ac:dyDescent="0.25">
      <c r="A59" s="261">
        <v>3223</v>
      </c>
      <c r="B59" s="226" t="s">
        <v>221</v>
      </c>
      <c r="C59" s="255">
        <v>5000</v>
      </c>
      <c r="D59" s="130">
        <f t="shared" si="8"/>
        <v>5000</v>
      </c>
      <c r="E59" s="130">
        <v>2983.29</v>
      </c>
      <c r="F59" s="258"/>
    </row>
    <row r="60" spans="1:24" ht="28.5" customHeight="1" x14ac:dyDescent="0.25">
      <c r="A60" s="261">
        <v>3224</v>
      </c>
      <c r="B60" s="226" t="s">
        <v>309</v>
      </c>
      <c r="C60" s="255">
        <v>2800</v>
      </c>
      <c r="D60" s="130">
        <f t="shared" si="8"/>
        <v>2800</v>
      </c>
      <c r="E60" s="130">
        <v>22</v>
      </c>
      <c r="F60" s="258"/>
    </row>
    <row r="61" spans="1:24" ht="28.5" customHeight="1" x14ac:dyDescent="0.25">
      <c r="A61" s="261">
        <v>3231</v>
      </c>
      <c r="B61" s="226" t="s">
        <v>226</v>
      </c>
      <c r="C61" s="255">
        <v>800</v>
      </c>
      <c r="D61" s="130">
        <f t="shared" si="8"/>
        <v>800</v>
      </c>
      <c r="E61" s="130">
        <v>214.42</v>
      </c>
      <c r="F61" s="258"/>
    </row>
    <row r="62" spans="1:24" ht="28.5" customHeight="1" x14ac:dyDescent="0.25">
      <c r="A62" s="261">
        <v>3232</v>
      </c>
      <c r="B62" s="226" t="s">
        <v>227</v>
      </c>
      <c r="C62" s="255">
        <v>3900</v>
      </c>
      <c r="D62" s="130">
        <f t="shared" si="8"/>
        <v>3900</v>
      </c>
      <c r="E62" s="130">
        <v>249</v>
      </c>
      <c r="F62" s="258"/>
    </row>
    <row r="63" spans="1:24" ht="28.5" customHeight="1" x14ac:dyDescent="0.25">
      <c r="A63" s="261">
        <v>3233</v>
      </c>
      <c r="B63" s="226" t="s">
        <v>228</v>
      </c>
      <c r="C63" s="255">
        <v>100</v>
      </c>
      <c r="D63" s="130">
        <f t="shared" si="8"/>
        <v>100</v>
      </c>
      <c r="E63" s="130">
        <v>312.5</v>
      </c>
      <c r="F63" s="258"/>
    </row>
    <row r="64" spans="1:24" ht="28.5" customHeight="1" x14ac:dyDescent="0.25">
      <c r="A64" s="261">
        <v>3234</v>
      </c>
      <c r="B64" s="226" t="s">
        <v>229</v>
      </c>
      <c r="C64" s="255">
        <v>1800</v>
      </c>
      <c r="D64" s="130">
        <f t="shared" si="8"/>
        <v>1800</v>
      </c>
      <c r="E64" s="130">
        <v>3063.74</v>
      </c>
      <c r="F64" s="258"/>
    </row>
    <row r="65" spans="1:24" ht="28.5" customHeight="1" x14ac:dyDescent="0.25">
      <c r="A65" s="261">
        <v>3235</v>
      </c>
      <c r="B65" s="226" t="s">
        <v>230</v>
      </c>
      <c r="C65" s="255">
        <v>1500</v>
      </c>
      <c r="D65" s="130">
        <f t="shared" si="8"/>
        <v>1500</v>
      </c>
      <c r="E65" s="130">
        <v>667.5</v>
      </c>
      <c r="F65" s="258"/>
    </row>
    <row r="66" spans="1:24" ht="28.5" customHeight="1" x14ac:dyDescent="0.25">
      <c r="A66" s="261">
        <v>3237</v>
      </c>
      <c r="B66" s="226" t="s">
        <v>232</v>
      </c>
      <c r="C66" s="255">
        <v>200</v>
      </c>
      <c r="D66" s="130">
        <f t="shared" si="8"/>
        <v>200</v>
      </c>
      <c r="E66" s="130">
        <v>1590</v>
      </c>
      <c r="F66" s="258"/>
    </row>
    <row r="67" spans="1:24" ht="28.5" customHeight="1" x14ac:dyDescent="0.25">
      <c r="A67" s="261">
        <v>3238</v>
      </c>
      <c r="B67" s="226" t="s">
        <v>233</v>
      </c>
      <c r="C67" s="255">
        <v>3000</v>
      </c>
      <c r="D67" s="130">
        <f t="shared" si="8"/>
        <v>3000</v>
      </c>
      <c r="E67" s="130">
        <v>1587.53</v>
      </c>
      <c r="F67" s="258"/>
    </row>
    <row r="68" spans="1:24" ht="28.5" customHeight="1" x14ac:dyDescent="0.25">
      <c r="A68" s="261">
        <v>3239</v>
      </c>
      <c r="B68" s="226" t="s">
        <v>234</v>
      </c>
      <c r="C68" s="255">
        <v>300</v>
      </c>
      <c r="D68" s="130">
        <f t="shared" si="8"/>
        <v>300</v>
      </c>
      <c r="E68" s="130">
        <v>262.83999999999997</v>
      </c>
      <c r="F68" s="258"/>
    </row>
    <row r="69" spans="1:24" ht="28.5" customHeight="1" x14ac:dyDescent="0.25">
      <c r="A69" s="261">
        <v>3293</v>
      </c>
      <c r="B69" s="226" t="s">
        <v>239</v>
      </c>
      <c r="C69" s="255">
        <v>100</v>
      </c>
      <c r="D69" s="130">
        <f t="shared" si="8"/>
        <v>100</v>
      </c>
      <c r="E69" s="130">
        <v>121.6</v>
      </c>
      <c r="F69" s="258"/>
    </row>
    <row r="70" spans="1:24" ht="28.5" customHeight="1" x14ac:dyDescent="0.25">
      <c r="A70" s="261">
        <v>3299</v>
      </c>
      <c r="B70" s="226" t="s">
        <v>236</v>
      </c>
      <c r="C70" s="255">
        <v>400</v>
      </c>
      <c r="D70" s="130">
        <f t="shared" si="8"/>
        <v>400</v>
      </c>
      <c r="E70" s="130">
        <v>91</v>
      </c>
      <c r="F70" s="258"/>
    </row>
    <row r="71" spans="1:24" s="106" customFormat="1" ht="28.5" customHeight="1" x14ac:dyDescent="0.25">
      <c r="A71" s="253" t="s">
        <v>190</v>
      </c>
      <c r="B71" s="253" t="s">
        <v>242</v>
      </c>
      <c r="C71" s="254">
        <f>SUM(C72)</f>
        <v>100</v>
      </c>
      <c r="D71" s="259">
        <f>C71</f>
        <v>100</v>
      </c>
      <c r="E71" s="254">
        <f>SUM(E72)</f>
        <v>0</v>
      </c>
      <c r="F71" s="257">
        <f t="shared" ref="F71" si="9">E71/D71*100</f>
        <v>0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ht="28.5" customHeight="1" x14ac:dyDescent="0.25">
      <c r="A72" s="226" t="s">
        <v>192</v>
      </c>
      <c r="B72" s="226" t="s">
        <v>244</v>
      </c>
      <c r="C72" s="255">
        <v>100</v>
      </c>
      <c r="D72" s="130">
        <f t="shared" ref="D72" si="10">C72</f>
        <v>100</v>
      </c>
      <c r="E72" s="130">
        <v>0</v>
      </c>
      <c r="F72" s="258"/>
    </row>
    <row r="73" spans="1:24" s="106" customFormat="1" ht="28.5" customHeight="1" x14ac:dyDescent="0.25">
      <c r="A73" s="227" t="s">
        <v>318</v>
      </c>
      <c r="B73" s="227" t="s">
        <v>319</v>
      </c>
      <c r="C73" s="246">
        <f>SUM(C74)</f>
        <v>7500</v>
      </c>
      <c r="D73" s="246">
        <f>SUM(D74)</f>
        <v>7500</v>
      </c>
      <c r="E73" s="246">
        <f>SUM(E74)</f>
        <v>249</v>
      </c>
      <c r="F73" s="247">
        <f t="shared" ref="F73:F74" si="11">E73/D73*100</f>
        <v>3.32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s="106" customFormat="1" ht="28.5" customHeight="1" x14ac:dyDescent="0.25">
      <c r="A74" s="253" t="s">
        <v>159</v>
      </c>
      <c r="B74" s="253" t="s">
        <v>11</v>
      </c>
      <c r="C74" s="254">
        <f>SUM(C75:C79)</f>
        <v>7500</v>
      </c>
      <c r="D74" s="254">
        <f>SUM(D75:D79)</f>
        <v>7500</v>
      </c>
      <c r="E74" s="254">
        <f>SUM(E75:E79)</f>
        <v>249</v>
      </c>
      <c r="F74" s="257">
        <f t="shared" si="11"/>
        <v>3.32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ht="28.5" customHeight="1" x14ac:dyDescent="0.25">
      <c r="A75" s="261">
        <v>3213</v>
      </c>
      <c r="B75" s="226" t="s">
        <v>217</v>
      </c>
      <c r="C75" s="255">
        <v>1000</v>
      </c>
      <c r="D75" s="130">
        <f>C75</f>
        <v>1000</v>
      </c>
      <c r="E75" s="130">
        <v>0</v>
      </c>
      <c r="F75" s="258"/>
    </row>
    <row r="76" spans="1:24" ht="28.5" customHeight="1" x14ac:dyDescent="0.25">
      <c r="A76" s="261">
        <v>3225</v>
      </c>
      <c r="B76" s="226" t="s">
        <v>223</v>
      </c>
      <c r="C76" s="255">
        <v>300</v>
      </c>
      <c r="D76" s="130">
        <f>C76</f>
        <v>300</v>
      </c>
      <c r="E76" s="130">
        <v>0</v>
      </c>
      <c r="F76" s="258"/>
    </row>
    <row r="77" spans="1:24" ht="28.5" customHeight="1" x14ac:dyDescent="0.25">
      <c r="A77" s="261">
        <v>3227</v>
      </c>
      <c r="B77" s="226" t="s">
        <v>310</v>
      </c>
      <c r="C77" s="255">
        <v>500</v>
      </c>
      <c r="D77" s="130">
        <f>C77</f>
        <v>500</v>
      </c>
      <c r="E77" s="130">
        <v>0</v>
      </c>
      <c r="F77" s="258"/>
    </row>
    <row r="78" spans="1:24" ht="28.5" customHeight="1" x14ac:dyDescent="0.25">
      <c r="A78" s="261">
        <v>3294</v>
      </c>
      <c r="B78" s="226" t="s">
        <v>240</v>
      </c>
      <c r="C78" s="255">
        <v>100</v>
      </c>
      <c r="D78" s="130">
        <f>C78</f>
        <v>100</v>
      </c>
      <c r="E78" s="130">
        <v>0</v>
      </c>
      <c r="F78" s="258"/>
    </row>
    <row r="79" spans="1:24" ht="28.5" customHeight="1" x14ac:dyDescent="0.25">
      <c r="A79" s="261">
        <v>3232</v>
      </c>
      <c r="B79" s="226" t="s">
        <v>227</v>
      </c>
      <c r="C79" s="255">
        <v>5600</v>
      </c>
      <c r="D79" s="130">
        <f t="shared" ref="D79" si="12">C79</f>
        <v>5600</v>
      </c>
      <c r="E79" s="130">
        <v>249</v>
      </c>
      <c r="F79" s="258"/>
    </row>
    <row r="80" spans="1:24" s="134" customFormat="1" ht="28.5" customHeight="1" x14ac:dyDescent="0.25">
      <c r="A80" s="227" t="s">
        <v>280</v>
      </c>
      <c r="B80" s="227" t="s">
        <v>281</v>
      </c>
      <c r="C80" s="246">
        <f>SUM(C81)</f>
        <v>2000</v>
      </c>
      <c r="D80" s="260">
        <f>C80</f>
        <v>2000</v>
      </c>
      <c r="E80" s="246">
        <f>SUM(E81,E84)</f>
        <v>993.59999999999991</v>
      </c>
      <c r="F80" s="247">
        <f t="shared" ref="F80:F82" si="13">E80/D80*100</f>
        <v>49.68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s="134" customFormat="1" ht="28.5" customHeight="1" x14ac:dyDescent="0.25">
      <c r="A81" s="227" t="s">
        <v>282</v>
      </c>
      <c r="B81" s="227" t="s">
        <v>283</v>
      </c>
      <c r="C81" s="246">
        <f>SUM(C82,C84)</f>
        <v>2000</v>
      </c>
      <c r="D81" s="260">
        <f>C81</f>
        <v>2000</v>
      </c>
      <c r="E81" s="246">
        <f>SUM(E82)</f>
        <v>28.67</v>
      </c>
      <c r="F81" s="247">
        <f t="shared" si="13"/>
        <v>1.4335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s="106" customFormat="1" ht="28.5" customHeight="1" x14ac:dyDescent="0.25">
      <c r="A82" s="262">
        <v>31</v>
      </c>
      <c r="B82" s="253" t="s">
        <v>5</v>
      </c>
      <c r="C82" s="254">
        <f>SUM(C83)</f>
        <v>0</v>
      </c>
      <c r="D82" s="254">
        <f>SUM(D83)</f>
        <v>0</v>
      </c>
      <c r="E82" s="254">
        <f>SUM(E83)</f>
        <v>28.67</v>
      </c>
      <c r="F82" s="257" t="e">
        <f t="shared" si="13"/>
        <v>#DIV/0!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s="136" customFormat="1" ht="28.5" customHeight="1" x14ac:dyDescent="0.25">
      <c r="A83" s="263">
        <v>3111</v>
      </c>
      <c r="B83" s="264" t="s">
        <v>28</v>
      </c>
      <c r="C83" s="265">
        <v>0</v>
      </c>
      <c r="D83" s="266">
        <v>0</v>
      </c>
      <c r="E83" s="265">
        <v>28.67</v>
      </c>
      <c r="F83" s="258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s="106" customFormat="1" ht="28.5" customHeight="1" x14ac:dyDescent="0.25">
      <c r="A84" s="253" t="s">
        <v>159</v>
      </c>
      <c r="B84" s="253" t="s">
        <v>11</v>
      </c>
      <c r="C84" s="254">
        <f>SUM(C85:C90)</f>
        <v>2000</v>
      </c>
      <c r="D84" s="257">
        <f t="shared" ref="D84" si="14">C84</f>
        <v>2000</v>
      </c>
      <c r="E84" s="254">
        <f>SUM(E85:E90)</f>
        <v>964.93</v>
      </c>
      <c r="F84" s="257">
        <f t="shared" ref="F84" si="15">E84/D84*100</f>
        <v>48.246499999999997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ht="28.5" customHeight="1" x14ac:dyDescent="0.25">
      <c r="A85" s="226" t="s">
        <v>163</v>
      </c>
      <c r="B85" s="226" t="s">
        <v>217</v>
      </c>
      <c r="C85" s="255">
        <v>500</v>
      </c>
      <c r="D85" s="130">
        <f t="shared" ref="D85:D90" si="16">C85</f>
        <v>500</v>
      </c>
      <c r="E85" s="130">
        <v>875</v>
      </c>
      <c r="F85" s="258"/>
    </row>
    <row r="86" spans="1:24" ht="28.5" customHeight="1" x14ac:dyDescent="0.25">
      <c r="A86" s="226" t="s">
        <v>165</v>
      </c>
      <c r="B86" s="226" t="s">
        <v>219</v>
      </c>
      <c r="C86" s="255">
        <v>400</v>
      </c>
      <c r="D86" s="130">
        <f t="shared" si="16"/>
        <v>400</v>
      </c>
      <c r="E86" s="130">
        <v>0</v>
      </c>
      <c r="F86" s="258"/>
    </row>
    <row r="87" spans="1:24" ht="28.5" customHeight="1" x14ac:dyDescent="0.25">
      <c r="A87" s="261">
        <v>3232</v>
      </c>
      <c r="B87" s="226" t="s">
        <v>227</v>
      </c>
      <c r="C87" s="255">
        <v>400</v>
      </c>
      <c r="D87" s="130">
        <f t="shared" si="16"/>
        <v>400</v>
      </c>
      <c r="E87" s="130">
        <v>0</v>
      </c>
      <c r="F87" s="258"/>
    </row>
    <row r="88" spans="1:24" ht="28.5" customHeight="1" x14ac:dyDescent="0.25">
      <c r="A88" s="261">
        <v>3237</v>
      </c>
      <c r="B88" s="226" t="s">
        <v>232</v>
      </c>
      <c r="C88" s="255">
        <v>0</v>
      </c>
      <c r="D88" s="130">
        <v>0</v>
      </c>
      <c r="E88" s="130">
        <v>28.68</v>
      </c>
      <c r="F88" s="258"/>
    </row>
    <row r="89" spans="1:24" ht="28.5" customHeight="1" x14ac:dyDescent="0.25">
      <c r="A89" s="226" t="s">
        <v>188</v>
      </c>
      <c r="B89" s="226" t="s">
        <v>241</v>
      </c>
      <c r="C89" s="255">
        <v>600</v>
      </c>
      <c r="D89" s="130">
        <f t="shared" si="16"/>
        <v>600</v>
      </c>
      <c r="E89" s="130">
        <v>61.25</v>
      </c>
      <c r="F89" s="258"/>
    </row>
    <row r="90" spans="1:24" ht="28.5" customHeight="1" x14ac:dyDescent="0.25">
      <c r="A90" s="226" t="s">
        <v>189</v>
      </c>
      <c r="B90" s="226" t="s">
        <v>236</v>
      </c>
      <c r="C90" s="255">
        <v>100</v>
      </c>
      <c r="D90" s="130">
        <f t="shared" si="16"/>
        <v>100</v>
      </c>
      <c r="E90" s="130">
        <v>0</v>
      </c>
      <c r="F90" s="258"/>
    </row>
    <row r="91" spans="1:24" s="106" customFormat="1" ht="28.5" customHeight="1" x14ac:dyDescent="0.25">
      <c r="A91" s="227" t="s">
        <v>284</v>
      </c>
      <c r="B91" s="227" t="s">
        <v>285</v>
      </c>
      <c r="C91" s="246">
        <f>SUM(C92,C98,C113)</f>
        <v>2174000</v>
      </c>
      <c r="D91" s="260">
        <f>C91</f>
        <v>2174000</v>
      </c>
      <c r="E91" s="246">
        <f>SUM(E92,E98,E113)</f>
        <v>1186189.6199999996</v>
      </c>
      <c r="F91" s="247">
        <f t="shared" ref="F91:F93" si="17">E91/D91*100</f>
        <v>54.562540018399254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s="106" customFormat="1" ht="28.5" customHeight="1" x14ac:dyDescent="0.25">
      <c r="A92" s="227" t="s">
        <v>286</v>
      </c>
      <c r="B92" s="227" t="s">
        <v>287</v>
      </c>
      <c r="C92" s="246">
        <f>SUM(C93)</f>
        <v>107200</v>
      </c>
      <c r="D92" s="260">
        <f>C92</f>
        <v>107200</v>
      </c>
      <c r="E92" s="246">
        <f>SUM(E93)</f>
        <v>80542.880000000005</v>
      </c>
      <c r="F92" s="247">
        <f t="shared" si="17"/>
        <v>75.133283582089561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s="106" customFormat="1" ht="28.5" customHeight="1" x14ac:dyDescent="0.25">
      <c r="A93" s="253" t="s">
        <v>159</v>
      </c>
      <c r="B93" s="253" t="s">
        <v>11</v>
      </c>
      <c r="C93" s="254">
        <f>SUM(C94:C97)</f>
        <v>107200</v>
      </c>
      <c r="D93" s="254">
        <f>SUM(D94:D97)</f>
        <v>107200</v>
      </c>
      <c r="E93" s="254">
        <f>SUM(E94:E97)</f>
        <v>80542.880000000005</v>
      </c>
      <c r="F93" s="257">
        <f t="shared" si="17"/>
        <v>75.133283582089561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s="106" customFormat="1" ht="28.5" customHeight="1" x14ac:dyDescent="0.25">
      <c r="A94" s="261">
        <v>3121</v>
      </c>
      <c r="B94" s="226" t="s">
        <v>213</v>
      </c>
      <c r="C94" s="255">
        <v>0</v>
      </c>
      <c r="D94" s="130">
        <f t="shared" ref="D94:D97" si="18">C94</f>
        <v>0</v>
      </c>
      <c r="E94" s="130">
        <v>0</v>
      </c>
      <c r="F94" s="258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28.5" customHeight="1" x14ac:dyDescent="0.25">
      <c r="A95" s="226" t="s">
        <v>163</v>
      </c>
      <c r="B95" s="226" t="s">
        <v>217</v>
      </c>
      <c r="C95" s="255">
        <v>51200</v>
      </c>
      <c r="D95" s="130">
        <f t="shared" si="18"/>
        <v>51200</v>
      </c>
      <c r="E95" s="130">
        <v>16607.05</v>
      </c>
      <c r="F95" s="258"/>
    </row>
    <row r="96" spans="1:24" ht="28.5" customHeight="1" x14ac:dyDescent="0.25">
      <c r="A96" s="267">
        <v>3241</v>
      </c>
      <c r="B96" s="226" t="s">
        <v>235</v>
      </c>
      <c r="C96" s="255">
        <v>54500</v>
      </c>
      <c r="D96" s="130">
        <f t="shared" si="18"/>
        <v>54500</v>
      </c>
      <c r="E96" s="130">
        <v>60921.66</v>
      </c>
      <c r="F96" s="258"/>
    </row>
    <row r="97" spans="1:24" ht="28.5" customHeight="1" x14ac:dyDescent="0.25">
      <c r="A97" s="261">
        <v>3292</v>
      </c>
      <c r="B97" s="226" t="s">
        <v>238</v>
      </c>
      <c r="C97" s="255">
        <v>1500</v>
      </c>
      <c r="D97" s="130">
        <f t="shared" si="18"/>
        <v>1500</v>
      </c>
      <c r="E97" s="130">
        <v>3014.17</v>
      </c>
      <c r="F97" s="258"/>
    </row>
    <row r="98" spans="1:24" s="134" customFormat="1" ht="28.5" customHeight="1" x14ac:dyDescent="0.25">
      <c r="A98" s="227" t="s">
        <v>288</v>
      </c>
      <c r="B98" s="227" t="s">
        <v>289</v>
      </c>
      <c r="C98" s="246">
        <f>SUM(C99,C104,C111)</f>
        <v>2039800</v>
      </c>
      <c r="D98" s="260">
        <f>C98</f>
        <v>2039800</v>
      </c>
      <c r="E98" s="246">
        <f>SUM(E99,E104,E111)</f>
        <v>1098403.7999999998</v>
      </c>
      <c r="F98" s="247">
        <f t="shared" ref="F98:F99" si="19">E98/D98*100</f>
        <v>53.848602804196474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s="106" customFormat="1" ht="28.5" customHeight="1" x14ac:dyDescent="0.25">
      <c r="A99" s="253" t="s">
        <v>151</v>
      </c>
      <c r="B99" s="253" t="s">
        <v>5</v>
      </c>
      <c r="C99" s="254">
        <f>SUM(C100:C103)</f>
        <v>2030800</v>
      </c>
      <c r="D99" s="259">
        <f>C99</f>
        <v>2030800</v>
      </c>
      <c r="E99" s="254">
        <f>SUM(E100:E103)</f>
        <v>1083137.3099999998</v>
      </c>
      <c r="F99" s="257">
        <f t="shared" si="19"/>
        <v>53.33549881819971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28.5" customHeight="1" x14ac:dyDescent="0.25">
      <c r="A100" s="226" t="s">
        <v>153</v>
      </c>
      <c r="B100" s="226" t="s">
        <v>28</v>
      </c>
      <c r="C100" s="255">
        <v>1670000</v>
      </c>
      <c r="D100" s="130">
        <f t="shared" ref="D100:D103" si="20">C100</f>
        <v>1670000</v>
      </c>
      <c r="E100" s="130">
        <v>861712.73</v>
      </c>
      <c r="F100" s="258"/>
    </row>
    <row r="101" spans="1:24" ht="28.5" customHeight="1" x14ac:dyDescent="0.25">
      <c r="A101" s="226" t="s">
        <v>154</v>
      </c>
      <c r="B101" s="226" t="s">
        <v>212</v>
      </c>
      <c r="C101" s="255">
        <v>45000</v>
      </c>
      <c r="D101" s="130">
        <f t="shared" si="20"/>
        <v>45000</v>
      </c>
      <c r="E101" s="130">
        <v>46825.82</v>
      </c>
      <c r="F101" s="258"/>
    </row>
    <row r="102" spans="1:24" ht="28.5" customHeight="1" x14ac:dyDescent="0.25">
      <c r="A102" s="226" t="s">
        <v>156</v>
      </c>
      <c r="B102" s="226" t="s">
        <v>213</v>
      </c>
      <c r="C102" s="255">
        <v>56300</v>
      </c>
      <c r="D102" s="130">
        <f t="shared" si="20"/>
        <v>56300</v>
      </c>
      <c r="E102" s="130">
        <v>31346.22</v>
      </c>
      <c r="F102" s="258"/>
    </row>
    <row r="103" spans="1:24" ht="28.5" customHeight="1" x14ac:dyDescent="0.25">
      <c r="A103" s="226" t="s">
        <v>158</v>
      </c>
      <c r="B103" s="226" t="s">
        <v>215</v>
      </c>
      <c r="C103" s="255">
        <v>259500</v>
      </c>
      <c r="D103" s="130">
        <f t="shared" si="20"/>
        <v>259500</v>
      </c>
      <c r="E103" s="130">
        <v>143252.54</v>
      </c>
      <c r="F103" s="258"/>
    </row>
    <row r="104" spans="1:24" s="106" customFormat="1" ht="28.5" customHeight="1" x14ac:dyDescent="0.25">
      <c r="A104" s="253" t="s">
        <v>159</v>
      </c>
      <c r="B104" s="253" t="s">
        <v>11</v>
      </c>
      <c r="C104" s="254">
        <f>SUM(C105:C110)</f>
        <v>5000</v>
      </c>
      <c r="D104" s="259">
        <f t="shared" ref="D104:D129" si="21">C104</f>
        <v>5000</v>
      </c>
      <c r="E104" s="254">
        <f>SUM(E105:E110)</f>
        <v>15266.49</v>
      </c>
      <c r="F104" s="257">
        <f t="shared" ref="F104" si="22">E104/D104*100</f>
        <v>305.32979999999998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28.5" customHeight="1" x14ac:dyDescent="0.25">
      <c r="A105" s="261">
        <v>3222</v>
      </c>
      <c r="B105" s="226" t="s">
        <v>220</v>
      </c>
      <c r="C105" s="255">
        <v>100</v>
      </c>
      <c r="D105" s="130">
        <f t="shared" si="21"/>
        <v>100</v>
      </c>
      <c r="E105" s="130">
        <v>98.3</v>
      </c>
      <c r="F105" s="258"/>
    </row>
    <row r="106" spans="1:24" ht="28.5" customHeight="1" x14ac:dyDescent="0.25">
      <c r="A106" s="261">
        <v>3237</v>
      </c>
      <c r="B106" s="226" t="s">
        <v>232</v>
      </c>
      <c r="C106" s="255">
        <v>300</v>
      </c>
      <c r="D106" s="130">
        <f t="shared" si="21"/>
        <v>300</v>
      </c>
      <c r="E106" s="130">
        <v>0</v>
      </c>
      <c r="F106" s="258"/>
    </row>
    <row r="107" spans="1:24" ht="28.5" customHeight="1" x14ac:dyDescent="0.25">
      <c r="A107" s="261">
        <v>3239</v>
      </c>
      <c r="B107" s="226" t="s">
        <v>234</v>
      </c>
      <c r="C107" s="255">
        <v>100</v>
      </c>
      <c r="D107" s="130">
        <f t="shared" si="21"/>
        <v>100</v>
      </c>
      <c r="E107" s="130">
        <v>0</v>
      </c>
      <c r="F107" s="258"/>
    </row>
    <row r="108" spans="1:24" s="138" customFormat="1" ht="28.5" customHeight="1" x14ac:dyDescent="0.25">
      <c r="A108" s="268">
        <v>3241</v>
      </c>
      <c r="B108" s="269" t="s">
        <v>235</v>
      </c>
      <c r="C108" s="270">
        <v>0</v>
      </c>
      <c r="D108" s="271">
        <v>0</v>
      </c>
      <c r="E108" s="271">
        <v>334.46</v>
      </c>
      <c r="F108" s="272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28.5" customHeight="1" x14ac:dyDescent="0.25">
      <c r="A109" s="226" t="s">
        <v>188</v>
      </c>
      <c r="B109" s="226" t="s">
        <v>241</v>
      </c>
      <c r="C109" s="255">
        <v>4500</v>
      </c>
      <c r="D109" s="130">
        <f t="shared" si="21"/>
        <v>4500</v>
      </c>
      <c r="E109" s="130">
        <v>4024.31</v>
      </c>
      <c r="F109" s="258"/>
    </row>
    <row r="110" spans="1:24" ht="28.5" customHeight="1" x14ac:dyDescent="0.25">
      <c r="A110" s="261" t="s">
        <v>189</v>
      </c>
      <c r="B110" s="226" t="s">
        <v>236</v>
      </c>
      <c r="C110" s="255">
        <v>0</v>
      </c>
      <c r="D110" s="130">
        <f t="shared" si="21"/>
        <v>0</v>
      </c>
      <c r="E110" s="130">
        <v>10809.42</v>
      </c>
      <c r="F110" s="258"/>
    </row>
    <row r="111" spans="1:24" ht="28.5" customHeight="1" x14ac:dyDescent="0.25">
      <c r="A111" s="262">
        <v>38</v>
      </c>
      <c r="B111" s="253" t="s">
        <v>251</v>
      </c>
      <c r="C111" s="254">
        <f>SUM(C112)</f>
        <v>4000</v>
      </c>
      <c r="D111" s="259">
        <f t="shared" si="21"/>
        <v>4000</v>
      </c>
      <c r="E111" s="254">
        <f>SUM(E112)</f>
        <v>0</v>
      </c>
      <c r="F111" s="257">
        <f t="shared" ref="F111" si="23">E111/D111*100</f>
        <v>0</v>
      </c>
    </row>
    <row r="112" spans="1:24" ht="28.5" customHeight="1" x14ac:dyDescent="0.25">
      <c r="A112" s="261">
        <v>3812</v>
      </c>
      <c r="B112" s="226" t="s">
        <v>252</v>
      </c>
      <c r="C112" s="255">
        <v>4000</v>
      </c>
      <c r="D112" s="130">
        <f t="shared" si="21"/>
        <v>4000</v>
      </c>
      <c r="E112" s="130">
        <v>0</v>
      </c>
      <c r="F112" s="258"/>
    </row>
    <row r="113" spans="1:24" ht="28.5" customHeight="1" x14ac:dyDescent="0.25">
      <c r="A113" s="227" t="s">
        <v>320</v>
      </c>
      <c r="B113" s="227" t="s">
        <v>323</v>
      </c>
      <c r="C113" s="273">
        <f>SUM(C114,C126)</f>
        <v>27000</v>
      </c>
      <c r="D113" s="273">
        <f>SUM(D114,D126)</f>
        <v>27000</v>
      </c>
      <c r="E113" s="273">
        <f>SUM(E114,E126)</f>
        <v>7242.94</v>
      </c>
      <c r="F113" s="247">
        <f>E113/D113*100</f>
        <v>26.825703703703702</v>
      </c>
    </row>
    <row r="114" spans="1:24" s="106" customFormat="1" ht="28.5" customHeight="1" x14ac:dyDescent="0.25">
      <c r="A114" s="227" t="s">
        <v>325</v>
      </c>
      <c r="B114" s="227" t="s">
        <v>323</v>
      </c>
      <c r="C114" s="246">
        <f>SUM(C117,C115)</f>
        <v>24800</v>
      </c>
      <c r="D114" s="246">
        <f>SUM(D117,D115)</f>
        <v>24800</v>
      </c>
      <c r="E114" s="246">
        <f>SUM(E117,E115)</f>
        <v>5042.9399999999996</v>
      </c>
      <c r="F114" s="247">
        <f>E114/D114*100</f>
        <v>20.334435483870966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s="106" customFormat="1" ht="28.5" customHeight="1" x14ac:dyDescent="0.25">
      <c r="A115" s="253" t="s">
        <v>151</v>
      </c>
      <c r="B115" s="253" t="s">
        <v>5</v>
      </c>
      <c r="C115" s="254">
        <f>SUM(C116)</f>
        <v>3800</v>
      </c>
      <c r="D115" s="254">
        <f>SUM(D116)</f>
        <v>3800</v>
      </c>
      <c r="E115" s="254">
        <f>SUM(E116)</f>
        <v>5000</v>
      </c>
      <c r="F115" s="257">
        <f t="shared" ref="F115" si="24">E115/D115*100</f>
        <v>131.57894736842107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s="106" customFormat="1" ht="28.5" customHeight="1" x14ac:dyDescent="0.25">
      <c r="A116" s="261">
        <v>3121</v>
      </c>
      <c r="B116" s="226" t="s">
        <v>213</v>
      </c>
      <c r="C116" s="255">
        <v>3800</v>
      </c>
      <c r="D116" s="130">
        <f>C116</f>
        <v>3800</v>
      </c>
      <c r="E116" s="130">
        <v>5000</v>
      </c>
      <c r="F116" s="258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s="106" customFormat="1" ht="28.5" customHeight="1" x14ac:dyDescent="0.25">
      <c r="A117" s="253" t="s">
        <v>159</v>
      </c>
      <c r="B117" s="253" t="s">
        <v>11</v>
      </c>
      <c r="C117" s="254">
        <f>SUM(C118:C125)</f>
        <v>21000</v>
      </c>
      <c r="D117" s="254">
        <f>SUM(D118:D125)</f>
        <v>21000</v>
      </c>
      <c r="E117" s="254">
        <f>SUM(E118:E125)</f>
        <v>42.94</v>
      </c>
      <c r="F117" s="257">
        <f t="shared" ref="F117" si="25">E117/D117*100</f>
        <v>0.20447619047619048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28.5" customHeight="1" x14ac:dyDescent="0.25">
      <c r="A118" s="226" t="s">
        <v>161</v>
      </c>
      <c r="B118" s="226" t="s">
        <v>30</v>
      </c>
      <c r="C118" s="255">
        <v>1200</v>
      </c>
      <c r="D118" s="130">
        <f>C118</f>
        <v>1200</v>
      </c>
      <c r="E118" s="130">
        <v>0</v>
      </c>
      <c r="F118" s="258"/>
    </row>
    <row r="119" spans="1:24" ht="28.5" customHeight="1" x14ac:dyDescent="0.25">
      <c r="A119" s="226" t="s">
        <v>163</v>
      </c>
      <c r="B119" s="226" t="s">
        <v>217</v>
      </c>
      <c r="C119" s="255">
        <v>15300</v>
      </c>
      <c r="D119" s="130">
        <f t="shared" ref="D119:D124" si="26">C119</f>
        <v>15300</v>
      </c>
      <c r="E119" s="130">
        <v>0</v>
      </c>
      <c r="F119" s="258"/>
    </row>
    <row r="120" spans="1:24" ht="28.5" customHeight="1" x14ac:dyDescent="0.25">
      <c r="A120" s="261">
        <v>3222</v>
      </c>
      <c r="B120" s="226" t="s">
        <v>220</v>
      </c>
      <c r="C120" s="255">
        <v>500</v>
      </c>
      <c r="D120" s="130">
        <f>C120</f>
        <v>500</v>
      </c>
      <c r="E120" s="130">
        <v>0</v>
      </c>
      <c r="F120" s="258"/>
    </row>
    <row r="121" spans="1:24" ht="28.5" customHeight="1" x14ac:dyDescent="0.25">
      <c r="A121" s="261">
        <v>3233</v>
      </c>
      <c r="B121" s="226" t="s">
        <v>228</v>
      </c>
      <c r="C121" s="255">
        <v>100</v>
      </c>
      <c r="D121" s="130">
        <f>C121</f>
        <v>100</v>
      </c>
      <c r="E121" s="130">
        <v>0</v>
      </c>
      <c r="F121" s="258"/>
    </row>
    <row r="122" spans="1:24" ht="28.5" customHeight="1" x14ac:dyDescent="0.25">
      <c r="A122" s="261">
        <v>3239</v>
      </c>
      <c r="B122" s="226" t="s">
        <v>234</v>
      </c>
      <c r="C122" s="255">
        <v>300</v>
      </c>
      <c r="D122" s="130">
        <f>C122</f>
        <v>300</v>
      </c>
      <c r="E122" s="130">
        <v>0</v>
      </c>
      <c r="F122" s="258"/>
    </row>
    <row r="123" spans="1:24" ht="28.5" customHeight="1" x14ac:dyDescent="0.25">
      <c r="A123" s="267">
        <v>3241</v>
      </c>
      <c r="B123" s="226" t="s">
        <v>235</v>
      </c>
      <c r="C123" s="255">
        <v>3000</v>
      </c>
      <c r="D123" s="130">
        <f t="shared" ref="D123" si="27">C123</f>
        <v>3000</v>
      </c>
      <c r="E123" s="130">
        <v>0</v>
      </c>
      <c r="F123" s="258"/>
    </row>
    <row r="124" spans="1:24" ht="28.5" customHeight="1" x14ac:dyDescent="0.25">
      <c r="A124" s="261">
        <v>3292</v>
      </c>
      <c r="B124" s="226" t="s">
        <v>238</v>
      </c>
      <c r="C124" s="255">
        <v>500</v>
      </c>
      <c r="D124" s="130">
        <f t="shared" si="26"/>
        <v>500</v>
      </c>
      <c r="E124" s="130">
        <v>0</v>
      </c>
      <c r="F124" s="258"/>
    </row>
    <row r="125" spans="1:24" ht="28.5" customHeight="1" x14ac:dyDescent="0.25">
      <c r="A125" s="261">
        <v>3299</v>
      </c>
      <c r="B125" s="226" t="s">
        <v>236</v>
      </c>
      <c r="C125" s="255">
        <v>100</v>
      </c>
      <c r="D125" s="130">
        <f>C125</f>
        <v>100</v>
      </c>
      <c r="E125" s="130">
        <v>42.94</v>
      </c>
      <c r="F125" s="258"/>
    </row>
    <row r="126" spans="1:24" s="106" customFormat="1" ht="28.5" customHeight="1" x14ac:dyDescent="0.25">
      <c r="A126" s="227" t="s">
        <v>326</v>
      </c>
      <c r="B126" s="227" t="s">
        <v>324</v>
      </c>
      <c r="C126" s="246">
        <f>SUM(C127)</f>
        <v>2200</v>
      </c>
      <c r="D126" s="246">
        <f>SUM(D127)</f>
        <v>2200</v>
      </c>
      <c r="E126" s="246">
        <f>SUM(E127)</f>
        <v>2200</v>
      </c>
      <c r="F126" s="247">
        <f>E126/D126*100</f>
        <v>100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s="106" customFormat="1" ht="28.5" customHeight="1" x14ac:dyDescent="0.25">
      <c r="A127" s="253" t="s">
        <v>159</v>
      </c>
      <c r="B127" s="253" t="s">
        <v>11</v>
      </c>
      <c r="C127" s="254">
        <f>SUM(C128)</f>
        <v>2200</v>
      </c>
      <c r="D127" s="259">
        <f>C127</f>
        <v>2200</v>
      </c>
      <c r="E127" s="254">
        <f>SUM(E128)</f>
        <v>2200</v>
      </c>
      <c r="F127" s="257">
        <f t="shared" ref="F127" si="28">E127/D127*100</f>
        <v>100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s="106" customFormat="1" ht="28.5" customHeight="1" x14ac:dyDescent="0.25">
      <c r="A128" s="261">
        <v>3121</v>
      </c>
      <c r="B128" s="226" t="s">
        <v>213</v>
      </c>
      <c r="C128" s="255">
        <v>2200</v>
      </c>
      <c r="D128" s="130">
        <f t="shared" ref="D128" si="29">C128</f>
        <v>2200</v>
      </c>
      <c r="E128" s="130">
        <v>2200</v>
      </c>
      <c r="F128" s="25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s="134" customFormat="1" ht="28.5" customHeight="1" x14ac:dyDescent="0.25">
      <c r="A129" s="227" t="s">
        <v>292</v>
      </c>
      <c r="B129" s="227" t="s">
        <v>291</v>
      </c>
      <c r="C129" s="246">
        <f>SUM(C130,C134)</f>
        <v>13000</v>
      </c>
      <c r="D129" s="260">
        <f t="shared" si="21"/>
        <v>13000</v>
      </c>
      <c r="E129" s="246">
        <f>SUM(E130,E134)</f>
        <v>17750</v>
      </c>
      <c r="F129" s="247">
        <f t="shared" ref="F129:F130" si="30">E129/D129*100</f>
        <v>136.53846153846155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s="106" customFormat="1" ht="28.5" customHeight="1" x14ac:dyDescent="0.25">
      <c r="A130" s="253" t="s">
        <v>151</v>
      </c>
      <c r="B130" s="253" t="s">
        <v>5</v>
      </c>
      <c r="C130" s="254">
        <f>SUM(C131:C133)</f>
        <v>3200</v>
      </c>
      <c r="D130" s="259">
        <f>C130</f>
        <v>3200</v>
      </c>
      <c r="E130" s="254">
        <f>SUM(E131:E133)</f>
        <v>3913.52</v>
      </c>
      <c r="F130" s="257">
        <f t="shared" si="30"/>
        <v>122.29749999999999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ht="28.5" customHeight="1" x14ac:dyDescent="0.25">
      <c r="A131" s="226" t="s">
        <v>153</v>
      </c>
      <c r="B131" s="226" t="s">
        <v>28</v>
      </c>
      <c r="C131" s="255">
        <v>2500</v>
      </c>
      <c r="D131" s="130">
        <f t="shared" ref="D131:D133" si="31">C131</f>
        <v>2500</v>
      </c>
      <c r="E131" s="130">
        <v>3015.9</v>
      </c>
      <c r="F131" s="258"/>
    </row>
    <row r="132" spans="1:24" ht="28.5" customHeight="1" x14ac:dyDescent="0.25">
      <c r="A132" s="226" t="s">
        <v>156</v>
      </c>
      <c r="B132" s="226" t="s">
        <v>213</v>
      </c>
      <c r="C132" s="255">
        <v>0</v>
      </c>
      <c r="D132" s="130">
        <v>0</v>
      </c>
      <c r="E132" s="130">
        <v>400</v>
      </c>
      <c r="F132" s="258"/>
    </row>
    <row r="133" spans="1:24" ht="28.5" customHeight="1" x14ac:dyDescent="0.25">
      <c r="A133" s="226" t="s">
        <v>158</v>
      </c>
      <c r="B133" s="226" t="s">
        <v>215</v>
      </c>
      <c r="C133" s="255">
        <v>700</v>
      </c>
      <c r="D133" s="130">
        <f t="shared" si="31"/>
        <v>700</v>
      </c>
      <c r="E133" s="130">
        <v>497.62</v>
      </c>
      <c r="F133" s="258"/>
    </row>
    <row r="134" spans="1:24" s="106" customFormat="1" ht="28.5" customHeight="1" x14ac:dyDescent="0.25">
      <c r="A134" s="253" t="s">
        <v>159</v>
      </c>
      <c r="B134" s="253" t="s">
        <v>11</v>
      </c>
      <c r="C134" s="254">
        <f>SUM(C135:C141)</f>
        <v>9800</v>
      </c>
      <c r="D134" s="259">
        <f>C134</f>
        <v>9800</v>
      </c>
      <c r="E134" s="254">
        <f>SUM(E135:E141)</f>
        <v>13836.48</v>
      </c>
      <c r="F134" s="257">
        <f t="shared" ref="F134" si="32">E134/D134*100</f>
        <v>141.18857142857141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ht="28.5" customHeight="1" x14ac:dyDescent="0.25">
      <c r="A135" s="226" t="s">
        <v>161</v>
      </c>
      <c r="B135" s="226" t="s">
        <v>30</v>
      </c>
      <c r="C135" s="255">
        <v>7000</v>
      </c>
      <c r="D135" s="130">
        <f>C135</f>
        <v>7000</v>
      </c>
      <c r="E135" s="130">
        <v>11400</v>
      </c>
      <c r="F135" s="258"/>
    </row>
    <row r="136" spans="1:24" ht="28.5" customHeight="1" x14ac:dyDescent="0.25">
      <c r="A136" s="226" t="s">
        <v>163</v>
      </c>
      <c r="B136" s="226" t="s">
        <v>217</v>
      </c>
      <c r="C136" s="255">
        <v>100</v>
      </c>
      <c r="D136" s="130">
        <f t="shared" ref="D136:D139" si="33">C136</f>
        <v>100</v>
      </c>
      <c r="E136" s="130">
        <v>0</v>
      </c>
      <c r="F136" s="258"/>
    </row>
    <row r="137" spans="1:24" ht="28.5" customHeight="1" x14ac:dyDescent="0.25">
      <c r="A137" s="226" t="s">
        <v>165</v>
      </c>
      <c r="B137" s="226" t="s">
        <v>219</v>
      </c>
      <c r="C137" s="255">
        <v>300</v>
      </c>
      <c r="D137" s="130">
        <f t="shared" si="33"/>
        <v>300</v>
      </c>
      <c r="E137" s="130">
        <v>0</v>
      </c>
      <c r="F137" s="258"/>
    </row>
    <row r="138" spans="1:24" ht="28.5" customHeight="1" x14ac:dyDescent="0.25">
      <c r="A138" s="261">
        <v>3222</v>
      </c>
      <c r="B138" s="226" t="s">
        <v>220</v>
      </c>
      <c r="C138" s="255">
        <v>300</v>
      </c>
      <c r="D138" s="130">
        <f t="shared" si="33"/>
        <v>300</v>
      </c>
      <c r="E138" s="130">
        <v>967.43</v>
      </c>
      <c r="F138" s="258"/>
    </row>
    <row r="139" spans="1:24" ht="28.5" customHeight="1" x14ac:dyDescent="0.25">
      <c r="A139" s="261">
        <v>3225</v>
      </c>
      <c r="B139" s="226" t="s">
        <v>223</v>
      </c>
      <c r="C139" s="255">
        <v>400</v>
      </c>
      <c r="D139" s="130">
        <f t="shared" si="33"/>
        <v>400</v>
      </c>
      <c r="E139" s="130">
        <v>0</v>
      </c>
      <c r="F139" s="258"/>
    </row>
    <row r="140" spans="1:24" ht="28.5" customHeight="1" x14ac:dyDescent="0.25">
      <c r="A140" s="261">
        <v>3239</v>
      </c>
      <c r="B140" s="226" t="s">
        <v>234</v>
      </c>
      <c r="C140" s="255">
        <v>900</v>
      </c>
      <c r="D140" s="130">
        <f>C140</f>
        <v>900</v>
      </c>
      <c r="E140" s="130">
        <v>0</v>
      </c>
      <c r="F140" s="258"/>
    </row>
    <row r="141" spans="1:24" ht="28.5" customHeight="1" x14ac:dyDescent="0.25">
      <c r="A141" s="261">
        <v>3299</v>
      </c>
      <c r="B141" s="226" t="s">
        <v>236</v>
      </c>
      <c r="C141" s="255">
        <v>800</v>
      </c>
      <c r="D141" s="130">
        <f>C141</f>
        <v>800</v>
      </c>
      <c r="E141" s="130">
        <v>1469.05</v>
      </c>
      <c r="F141" s="258"/>
    </row>
    <row r="142" spans="1:24" s="135" customFormat="1" ht="28.5" customHeight="1" x14ac:dyDescent="0.25">
      <c r="A142" s="251" t="s">
        <v>293</v>
      </c>
      <c r="B142" s="251" t="s">
        <v>294</v>
      </c>
      <c r="C142" s="252">
        <f>SUM(C143)</f>
        <v>7500</v>
      </c>
      <c r="D142" s="274">
        <f>C142</f>
        <v>7500</v>
      </c>
      <c r="E142" s="252">
        <f>SUM(E143)</f>
        <v>97.88</v>
      </c>
      <c r="F142" s="275">
        <f t="shared" ref="F142:F145" si="34">E142/D142*100</f>
        <v>1.3050666666666666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s="134" customFormat="1" ht="28.5" customHeight="1" x14ac:dyDescent="0.25">
      <c r="A143" s="227" t="s">
        <v>272</v>
      </c>
      <c r="B143" s="227" t="s">
        <v>273</v>
      </c>
      <c r="C143" s="246">
        <f>SUM(C144)</f>
        <v>7500</v>
      </c>
      <c r="D143" s="260">
        <f>C143</f>
        <v>7500</v>
      </c>
      <c r="E143" s="246">
        <f>SUM(E144)</f>
        <v>97.88</v>
      </c>
      <c r="F143" s="247">
        <f t="shared" si="34"/>
        <v>1.3050666666666666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s="134" customFormat="1" ht="28.5" customHeight="1" x14ac:dyDescent="0.25">
      <c r="A144" s="227" t="s">
        <v>274</v>
      </c>
      <c r="B144" s="227" t="s">
        <v>273</v>
      </c>
      <c r="C144" s="246">
        <f>SUM(C145,C147)</f>
        <v>7500</v>
      </c>
      <c r="D144" s="260">
        <f>C144</f>
        <v>7500</v>
      </c>
      <c r="E144" s="246">
        <f>SUM(E145,E147)</f>
        <v>97.88</v>
      </c>
      <c r="F144" s="247">
        <f t="shared" si="34"/>
        <v>1.3050666666666666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s="106" customFormat="1" ht="28.5" customHeight="1" x14ac:dyDescent="0.25">
      <c r="A145" s="253" t="s">
        <v>159</v>
      </c>
      <c r="B145" s="253" t="s">
        <v>11</v>
      </c>
      <c r="C145" s="254">
        <f>SUM(C146)</f>
        <v>5200</v>
      </c>
      <c r="D145" s="130">
        <f t="shared" ref="D145:D148" si="35">C145</f>
        <v>5200</v>
      </c>
      <c r="E145" s="254">
        <f>SUM(E146)</f>
        <v>97.88</v>
      </c>
      <c r="F145" s="257">
        <f t="shared" si="34"/>
        <v>1.8823076923076922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ht="28.5" customHeight="1" x14ac:dyDescent="0.25">
      <c r="A146" s="226" t="s">
        <v>189</v>
      </c>
      <c r="B146" s="226" t="s">
        <v>236</v>
      </c>
      <c r="C146" s="255">
        <v>5200</v>
      </c>
      <c r="D146" s="130">
        <f t="shared" si="35"/>
        <v>5200</v>
      </c>
      <c r="E146" s="130">
        <v>97.88</v>
      </c>
      <c r="F146" s="258"/>
    </row>
    <row r="147" spans="1:24" ht="30.75" customHeight="1" x14ac:dyDescent="0.25">
      <c r="A147" s="253" t="s">
        <v>195</v>
      </c>
      <c r="B147" s="253" t="s">
        <v>247</v>
      </c>
      <c r="C147" s="254">
        <f>SUM(C148)</f>
        <v>2300</v>
      </c>
      <c r="D147" s="259">
        <f t="shared" si="35"/>
        <v>2300</v>
      </c>
      <c r="E147" s="254">
        <f>SUM(E148)</f>
        <v>0</v>
      </c>
      <c r="F147" s="257">
        <f t="shared" ref="F147" si="36">E147/D147*100</f>
        <v>0</v>
      </c>
    </row>
    <row r="148" spans="1:24" ht="28.5" customHeight="1" x14ac:dyDescent="0.25">
      <c r="A148" s="226" t="s">
        <v>197</v>
      </c>
      <c r="B148" s="226" t="s">
        <v>249</v>
      </c>
      <c r="C148" s="255">
        <v>2300</v>
      </c>
      <c r="D148" s="130">
        <f t="shared" si="35"/>
        <v>2300</v>
      </c>
      <c r="E148" s="130">
        <v>0</v>
      </c>
      <c r="F148" s="258"/>
    </row>
    <row r="149" spans="1:24" s="106" customFormat="1" ht="28.5" customHeight="1" x14ac:dyDescent="0.25">
      <c r="A149" s="251" t="s">
        <v>295</v>
      </c>
      <c r="B149" s="251" t="s">
        <v>296</v>
      </c>
      <c r="C149" s="252">
        <f>SUM(C150)</f>
        <v>35600</v>
      </c>
      <c r="D149" s="274">
        <f>C149</f>
        <v>35600</v>
      </c>
      <c r="E149" s="252">
        <f>SUM(E150)</f>
        <v>10455.970000000001</v>
      </c>
      <c r="F149" s="275">
        <f t="shared" ref="F149:F152" si="37">E149/D149*100</f>
        <v>29.370702247191016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s="106" customFormat="1" ht="28.5" customHeight="1" x14ac:dyDescent="0.25">
      <c r="A150" s="227" t="s">
        <v>272</v>
      </c>
      <c r="B150" s="227" t="s">
        <v>273</v>
      </c>
      <c r="C150" s="246">
        <f>SUM(C151)</f>
        <v>35600</v>
      </c>
      <c r="D150" s="260">
        <f>C150</f>
        <v>35600</v>
      </c>
      <c r="E150" s="246">
        <f>SUM(E151)</f>
        <v>10455.970000000001</v>
      </c>
      <c r="F150" s="247">
        <f t="shared" si="37"/>
        <v>29.370702247191016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s="106" customFormat="1" ht="28.5" customHeight="1" x14ac:dyDescent="0.25">
      <c r="A151" s="227" t="s">
        <v>274</v>
      </c>
      <c r="B151" s="227" t="s">
        <v>273</v>
      </c>
      <c r="C151" s="246">
        <f>SUM(C156,C152)</f>
        <v>35600</v>
      </c>
      <c r="D151" s="260">
        <f>C151</f>
        <v>35600</v>
      </c>
      <c r="E151" s="246">
        <f>SUM(E156,E152)</f>
        <v>10455.970000000001</v>
      </c>
      <c r="F151" s="247">
        <f t="shared" si="37"/>
        <v>29.370702247191016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s="106" customFormat="1" ht="28.5" customHeight="1" x14ac:dyDescent="0.25">
      <c r="A152" s="253" t="s">
        <v>151</v>
      </c>
      <c r="B152" s="253" t="s">
        <v>5</v>
      </c>
      <c r="C152" s="254">
        <f>SUM(C153:C155)</f>
        <v>34600</v>
      </c>
      <c r="D152" s="130">
        <f t="shared" ref="D152:D159" si="38">C152</f>
        <v>34600</v>
      </c>
      <c r="E152" s="254">
        <f>SUM(E153:E155)</f>
        <v>10225.030000000001</v>
      </c>
      <c r="F152" s="257">
        <f t="shared" si="37"/>
        <v>29.552109826589597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ht="28.5" customHeight="1" x14ac:dyDescent="0.25">
      <c r="A153" s="226" t="s">
        <v>153</v>
      </c>
      <c r="B153" s="226" t="s">
        <v>28</v>
      </c>
      <c r="C153" s="255">
        <v>28400</v>
      </c>
      <c r="D153" s="130">
        <f t="shared" si="38"/>
        <v>28400</v>
      </c>
      <c r="E153" s="130">
        <v>8433.51</v>
      </c>
      <c r="F153" s="258"/>
    </row>
    <row r="154" spans="1:24" ht="28.5" customHeight="1" x14ac:dyDescent="0.25">
      <c r="A154" s="226" t="s">
        <v>156</v>
      </c>
      <c r="B154" s="226" t="s">
        <v>213</v>
      </c>
      <c r="C154" s="255">
        <v>1500</v>
      </c>
      <c r="D154" s="130">
        <f t="shared" si="38"/>
        <v>1500</v>
      </c>
      <c r="E154" s="130">
        <v>400</v>
      </c>
      <c r="F154" s="258"/>
    </row>
    <row r="155" spans="1:24" ht="28.5" customHeight="1" x14ac:dyDescent="0.25">
      <c r="A155" s="226" t="s">
        <v>158</v>
      </c>
      <c r="B155" s="226" t="s">
        <v>215</v>
      </c>
      <c r="C155" s="255">
        <v>4700</v>
      </c>
      <c r="D155" s="130">
        <f t="shared" si="38"/>
        <v>4700</v>
      </c>
      <c r="E155" s="130">
        <v>1391.52</v>
      </c>
      <c r="F155" s="258"/>
    </row>
    <row r="156" spans="1:24" s="106" customFormat="1" ht="28.5" customHeight="1" x14ac:dyDescent="0.25">
      <c r="A156" s="253" t="s">
        <v>159</v>
      </c>
      <c r="B156" s="253" t="s">
        <v>11</v>
      </c>
      <c r="C156" s="254">
        <f>SUM(C157:C159)</f>
        <v>1000</v>
      </c>
      <c r="D156" s="130">
        <f t="shared" si="38"/>
        <v>1000</v>
      </c>
      <c r="E156" s="254">
        <f>SUM(E157:E159)</f>
        <v>230.94</v>
      </c>
      <c r="F156" s="257">
        <f t="shared" ref="F156" si="39">E156/D156*100</f>
        <v>23.094000000000001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ht="28.5" customHeight="1" x14ac:dyDescent="0.25">
      <c r="A157" s="226" t="s">
        <v>162</v>
      </c>
      <c r="B157" s="226" t="s">
        <v>216</v>
      </c>
      <c r="C157" s="255">
        <v>900</v>
      </c>
      <c r="D157" s="130">
        <f t="shared" si="38"/>
        <v>900</v>
      </c>
      <c r="E157" s="130">
        <v>230.94</v>
      </c>
      <c r="F157" s="258"/>
    </row>
    <row r="158" spans="1:24" ht="28.5" customHeight="1" x14ac:dyDescent="0.25">
      <c r="A158" s="226" t="s">
        <v>163</v>
      </c>
      <c r="B158" s="226" t="s">
        <v>217</v>
      </c>
      <c r="C158" s="255">
        <v>100</v>
      </c>
      <c r="D158" s="130">
        <f t="shared" si="38"/>
        <v>100</v>
      </c>
      <c r="E158" s="130">
        <v>0</v>
      </c>
      <c r="F158" s="258"/>
    </row>
    <row r="159" spans="1:24" ht="28.5" customHeight="1" x14ac:dyDescent="0.25">
      <c r="A159" s="226" t="s">
        <v>177</v>
      </c>
      <c r="B159" s="226" t="s">
        <v>231</v>
      </c>
      <c r="C159" s="255">
        <v>0</v>
      </c>
      <c r="D159" s="130">
        <f t="shared" si="38"/>
        <v>0</v>
      </c>
      <c r="E159" s="130">
        <v>0</v>
      </c>
      <c r="F159" s="258"/>
    </row>
    <row r="160" spans="1:24" ht="28.5" customHeight="1" x14ac:dyDescent="0.25">
      <c r="A160" s="251" t="s">
        <v>297</v>
      </c>
      <c r="B160" s="251" t="s">
        <v>298</v>
      </c>
      <c r="C160" s="252">
        <f>SUM(C161)</f>
        <v>65100</v>
      </c>
      <c r="D160" s="274">
        <f>C160</f>
        <v>65100</v>
      </c>
      <c r="E160" s="252">
        <f>SUM(E161)</f>
        <v>0</v>
      </c>
      <c r="F160" s="275">
        <f t="shared" ref="F160:F163" si="40">E160/D160*100</f>
        <v>0</v>
      </c>
    </row>
    <row r="161" spans="1:24" s="106" customFormat="1" ht="28.5" customHeight="1" x14ac:dyDescent="0.25">
      <c r="A161" s="227" t="s">
        <v>272</v>
      </c>
      <c r="B161" s="227" t="s">
        <v>273</v>
      </c>
      <c r="C161" s="246">
        <f>SUM(C162)</f>
        <v>65100</v>
      </c>
      <c r="D161" s="260">
        <f>C161</f>
        <v>65100</v>
      </c>
      <c r="E161" s="246">
        <f>SUM(E162)</f>
        <v>0</v>
      </c>
      <c r="F161" s="247">
        <f t="shared" si="40"/>
        <v>0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 s="106" customFormat="1" ht="28.5" customHeight="1" x14ac:dyDescent="0.25">
      <c r="A162" s="227" t="s">
        <v>274</v>
      </c>
      <c r="B162" s="227" t="s">
        <v>273</v>
      </c>
      <c r="C162" s="246">
        <f>SUM(C163)</f>
        <v>65100</v>
      </c>
      <c r="D162" s="260">
        <f>C162</f>
        <v>65100</v>
      </c>
      <c r="E162" s="246">
        <f>SUM(E163)</f>
        <v>0</v>
      </c>
      <c r="F162" s="247">
        <f t="shared" si="40"/>
        <v>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 ht="28.5" customHeight="1" x14ac:dyDescent="0.25">
      <c r="A163" s="253" t="s">
        <v>203</v>
      </c>
      <c r="B163" s="253" t="s">
        <v>253</v>
      </c>
      <c r="C163" s="254">
        <f>SUM(C164)</f>
        <v>65100</v>
      </c>
      <c r="D163" s="259">
        <f t="shared" ref="D163:D164" si="41">C163</f>
        <v>65100</v>
      </c>
      <c r="E163" s="254">
        <f>SUM(E164)</f>
        <v>0</v>
      </c>
      <c r="F163" s="257">
        <f t="shared" si="40"/>
        <v>0</v>
      </c>
    </row>
    <row r="164" spans="1:24" ht="28.5" customHeight="1" x14ac:dyDescent="0.25">
      <c r="A164" s="226" t="s">
        <v>211</v>
      </c>
      <c r="B164" s="226" t="s">
        <v>260</v>
      </c>
      <c r="C164" s="255">
        <v>65100</v>
      </c>
      <c r="D164" s="130">
        <f t="shared" si="41"/>
        <v>65100</v>
      </c>
      <c r="E164" s="130">
        <v>0</v>
      </c>
      <c r="F164" s="258"/>
    </row>
    <row r="165" spans="1:24" s="106" customFormat="1" ht="28.5" customHeight="1" x14ac:dyDescent="0.25">
      <c r="A165" s="251" t="s">
        <v>311</v>
      </c>
      <c r="B165" s="251" t="s">
        <v>312</v>
      </c>
      <c r="C165" s="252">
        <f>SUM(C166)</f>
        <v>5300</v>
      </c>
      <c r="D165" s="274">
        <f>C165</f>
        <v>5300</v>
      </c>
      <c r="E165" s="252">
        <f>SUM(E166)</f>
        <v>5185.5599999999995</v>
      </c>
      <c r="F165" s="275">
        <f t="shared" ref="F165:F168" si="42">E165/D165*100</f>
        <v>97.840754716981124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s="106" customFormat="1" ht="28.5" customHeight="1" x14ac:dyDescent="0.25">
      <c r="A166" s="227" t="s">
        <v>272</v>
      </c>
      <c r="B166" s="227" t="s">
        <v>273</v>
      </c>
      <c r="C166" s="246">
        <f>SUM(C167)</f>
        <v>5300</v>
      </c>
      <c r="D166" s="260">
        <f>C166</f>
        <v>5300</v>
      </c>
      <c r="E166" s="246">
        <f>SUM(E167)</f>
        <v>5185.5599999999995</v>
      </c>
      <c r="F166" s="247">
        <f t="shared" si="42"/>
        <v>97.840754716981124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s="106" customFormat="1" ht="28.5" customHeight="1" x14ac:dyDescent="0.25">
      <c r="A167" s="227" t="s">
        <v>274</v>
      </c>
      <c r="B167" s="227" t="s">
        <v>273</v>
      </c>
      <c r="C167" s="246">
        <f>SUM(C171,C168)</f>
        <v>5300</v>
      </c>
      <c r="D167" s="260">
        <f>C167</f>
        <v>5300</v>
      </c>
      <c r="E167" s="246">
        <f>SUM(E171,E168)</f>
        <v>5185.5599999999995</v>
      </c>
      <c r="F167" s="247">
        <f t="shared" si="42"/>
        <v>97.840754716981124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s="106" customFormat="1" ht="28.5" customHeight="1" x14ac:dyDescent="0.25">
      <c r="A168" s="253" t="s">
        <v>151</v>
      </c>
      <c r="B168" s="253" t="s">
        <v>5</v>
      </c>
      <c r="C168" s="254">
        <f>SUM(C169:C170)</f>
        <v>2300</v>
      </c>
      <c r="D168" s="130">
        <f t="shared" ref="D168:D177" si="43">C168</f>
        <v>2300</v>
      </c>
      <c r="E168" s="254">
        <f>SUM(E169:E170)</f>
        <v>3387.1899999999996</v>
      </c>
      <c r="F168" s="257">
        <f t="shared" si="42"/>
        <v>147.26913043478257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ht="28.5" customHeight="1" x14ac:dyDescent="0.25">
      <c r="A169" s="226" t="s">
        <v>153</v>
      </c>
      <c r="B169" s="226" t="s">
        <v>28</v>
      </c>
      <c r="C169" s="255">
        <v>2000</v>
      </c>
      <c r="D169" s="130">
        <f t="shared" si="43"/>
        <v>2000</v>
      </c>
      <c r="E169" s="130">
        <v>2907.47</v>
      </c>
      <c r="F169" s="258"/>
    </row>
    <row r="170" spans="1:24" ht="28.5" customHeight="1" x14ac:dyDescent="0.25">
      <c r="A170" s="226" t="s">
        <v>158</v>
      </c>
      <c r="B170" s="226" t="s">
        <v>215</v>
      </c>
      <c r="C170" s="255">
        <v>300</v>
      </c>
      <c r="D170" s="130">
        <f t="shared" si="43"/>
        <v>300</v>
      </c>
      <c r="E170" s="130">
        <v>479.72</v>
      </c>
      <c r="F170" s="258"/>
    </row>
    <row r="171" spans="1:24" s="106" customFormat="1" ht="28.5" customHeight="1" x14ac:dyDescent="0.25">
      <c r="A171" s="253" t="s">
        <v>159</v>
      </c>
      <c r="B171" s="253" t="s">
        <v>11</v>
      </c>
      <c r="C171" s="254">
        <f>SUM(C172:C177)</f>
        <v>3000</v>
      </c>
      <c r="D171" s="130">
        <f t="shared" si="43"/>
        <v>3000</v>
      </c>
      <c r="E171" s="254">
        <f>SUM(E172:E177)</f>
        <v>1798.37</v>
      </c>
      <c r="F171" s="257">
        <f t="shared" ref="F171" si="44">E171/D171*100</f>
        <v>59.945666666666661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ht="28.5" customHeight="1" x14ac:dyDescent="0.25">
      <c r="A172" s="261">
        <v>3221</v>
      </c>
      <c r="B172" s="226" t="s">
        <v>219</v>
      </c>
      <c r="C172" s="255">
        <v>3000</v>
      </c>
      <c r="D172" s="130">
        <f t="shared" si="43"/>
        <v>3000</v>
      </c>
      <c r="E172" s="130">
        <v>97.82</v>
      </c>
      <c r="F172" s="258"/>
    </row>
    <row r="173" spans="1:24" ht="28.5" customHeight="1" x14ac:dyDescent="0.25">
      <c r="A173" s="261">
        <v>3222</v>
      </c>
      <c r="B173" s="226" t="s">
        <v>220</v>
      </c>
      <c r="C173" s="255">
        <v>0</v>
      </c>
      <c r="D173" s="130">
        <f t="shared" si="43"/>
        <v>0</v>
      </c>
      <c r="E173" s="130">
        <v>142.6</v>
      </c>
      <c r="F173" s="258"/>
    </row>
    <row r="174" spans="1:24" ht="28.5" customHeight="1" x14ac:dyDescent="0.25">
      <c r="A174" s="261">
        <v>3224</v>
      </c>
      <c r="B174" s="226" t="s">
        <v>222</v>
      </c>
      <c r="C174" s="255">
        <v>0</v>
      </c>
      <c r="D174" s="130">
        <v>0</v>
      </c>
      <c r="E174" s="130">
        <v>827.36</v>
      </c>
      <c r="F174" s="258"/>
    </row>
    <row r="175" spans="1:24" ht="28.5" customHeight="1" x14ac:dyDescent="0.25">
      <c r="A175" s="261">
        <v>3231</v>
      </c>
      <c r="B175" s="226" t="s">
        <v>226</v>
      </c>
      <c r="C175" s="255">
        <v>0</v>
      </c>
      <c r="D175" s="130">
        <v>0</v>
      </c>
      <c r="E175" s="130">
        <v>8</v>
      </c>
      <c r="F175" s="258"/>
    </row>
    <row r="176" spans="1:24" ht="28.5" customHeight="1" x14ac:dyDescent="0.25">
      <c r="A176" s="261">
        <v>3233</v>
      </c>
      <c r="B176" s="226" t="s">
        <v>228</v>
      </c>
      <c r="C176" s="255">
        <v>0</v>
      </c>
      <c r="D176" s="130">
        <f t="shared" si="43"/>
        <v>0</v>
      </c>
      <c r="E176" s="130">
        <v>140</v>
      </c>
      <c r="F176" s="258"/>
    </row>
    <row r="177" spans="1:24" ht="28.5" customHeight="1" x14ac:dyDescent="0.25">
      <c r="A177" s="261">
        <v>3299</v>
      </c>
      <c r="B177" s="226" t="s">
        <v>236</v>
      </c>
      <c r="C177" s="255">
        <v>0</v>
      </c>
      <c r="D177" s="130">
        <f t="shared" si="43"/>
        <v>0</v>
      </c>
      <c r="E177" s="130">
        <v>582.59</v>
      </c>
      <c r="F177" s="258"/>
    </row>
    <row r="178" spans="1:24" s="106" customFormat="1" ht="28.5" customHeight="1" x14ac:dyDescent="0.25">
      <c r="A178" s="251" t="s">
        <v>299</v>
      </c>
      <c r="B178" s="251" t="s">
        <v>300</v>
      </c>
      <c r="C178" s="252">
        <f>SUM(C179,C191,C200,C204,C210)</f>
        <v>228200</v>
      </c>
      <c r="D178" s="252">
        <f>SUM(D179,D191,D200,D204,D210)</f>
        <v>228200</v>
      </c>
      <c r="E178" s="252">
        <f>SUM(E179,E191,E200,E204,E210)</f>
        <v>3054.86</v>
      </c>
      <c r="F178" s="275">
        <f t="shared" ref="F178:F181" si="45">E178/D178*100</f>
        <v>1.3386765994741456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s="106" customFormat="1" ht="28.5" customHeight="1" x14ac:dyDescent="0.25">
      <c r="A179" s="227" t="s">
        <v>272</v>
      </c>
      <c r="B179" s="227" t="s">
        <v>273</v>
      </c>
      <c r="C179" s="246">
        <f>SUM(C180,C187)</f>
        <v>219300</v>
      </c>
      <c r="D179" s="260">
        <f t="shared" ref="D179:D181" si="46">C179</f>
        <v>219300</v>
      </c>
      <c r="E179" s="246">
        <f>SUM(E180)</f>
        <v>0</v>
      </c>
      <c r="F179" s="247">
        <f t="shared" si="45"/>
        <v>0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 s="106" customFormat="1" ht="28.5" customHeight="1" x14ac:dyDescent="0.25">
      <c r="A180" s="227" t="s">
        <v>274</v>
      </c>
      <c r="B180" s="227" t="s">
        <v>273</v>
      </c>
      <c r="C180" s="246">
        <f>SUM(C181,C183)</f>
        <v>214700</v>
      </c>
      <c r="D180" s="260">
        <f t="shared" si="46"/>
        <v>214700</v>
      </c>
      <c r="E180" s="246">
        <f>SUM(E181,E183)</f>
        <v>0</v>
      </c>
      <c r="F180" s="247">
        <f t="shared" si="45"/>
        <v>0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s="106" customFormat="1" ht="28.5" customHeight="1" x14ac:dyDescent="0.25">
      <c r="A181" s="253" t="s">
        <v>159</v>
      </c>
      <c r="B181" s="253" t="s">
        <v>11</v>
      </c>
      <c r="C181" s="254">
        <f>SUM(C182)</f>
        <v>204700</v>
      </c>
      <c r="D181" s="259">
        <f t="shared" si="46"/>
        <v>204700</v>
      </c>
      <c r="E181" s="254">
        <f>SUM(E182)</f>
        <v>0</v>
      </c>
      <c r="F181" s="257">
        <f t="shared" si="45"/>
        <v>0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ht="28.5" customHeight="1" x14ac:dyDescent="0.25">
      <c r="A182" s="226" t="s">
        <v>173</v>
      </c>
      <c r="B182" s="226" t="s">
        <v>227</v>
      </c>
      <c r="C182" s="255">
        <v>204700</v>
      </c>
      <c r="D182" s="130">
        <f t="shared" ref="D182:D186" si="47">C182</f>
        <v>204700</v>
      </c>
      <c r="E182" s="130">
        <v>0</v>
      </c>
      <c r="F182" s="258"/>
    </row>
    <row r="183" spans="1:24" s="106" customFormat="1" ht="28.5" customHeight="1" x14ac:dyDescent="0.25">
      <c r="A183" s="253" t="s">
        <v>203</v>
      </c>
      <c r="B183" s="253" t="s">
        <v>253</v>
      </c>
      <c r="C183" s="254">
        <f>SUM(C184:C186)</f>
        <v>10000</v>
      </c>
      <c r="D183" s="259">
        <f t="shared" si="47"/>
        <v>10000</v>
      </c>
      <c r="E183" s="254">
        <f>SUM(E184:E186)</f>
        <v>0</v>
      </c>
      <c r="F183" s="257">
        <f t="shared" ref="F183" si="48">E183/D183*100</f>
        <v>0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ht="28.5" customHeight="1" x14ac:dyDescent="0.25">
      <c r="A184" s="261">
        <v>4221</v>
      </c>
      <c r="B184" s="226" t="s">
        <v>257</v>
      </c>
      <c r="C184" s="255">
        <v>5900</v>
      </c>
      <c r="D184" s="130">
        <f t="shared" si="47"/>
        <v>5900</v>
      </c>
      <c r="E184" s="130">
        <v>0</v>
      </c>
      <c r="F184" s="258"/>
    </row>
    <row r="185" spans="1:24" ht="28.5" customHeight="1" x14ac:dyDescent="0.25">
      <c r="A185" s="226" t="s">
        <v>209</v>
      </c>
      <c r="B185" s="226" t="s">
        <v>114</v>
      </c>
      <c r="C185" s="255">
        <v>2400</v>
      </c>
      <c r="D185" s="130">
        <f t="shared" si="47"/>
        <v>2400</v>
      </c>
      <c r="E185" s="130">
        <v>0</v>
      </c>
      <c r="F185" s="258"/>
    </row>
    <row r="186" spans="1:24" ht="28.5" customHeight="1" x14ac:dyDescent="0.25">
      <c r="A186" s="226" t="s">
        <v>211</v>
      </c>
      <c r="B186" s="226" t="s">
        <v>260</v>
      </c>
      <c r="C186" s="255">
        <v>1700</v>
      </c>
      <c r="D186" s="130">
        <f t="shared" si="47"/>
        <v>1700</v>
      </c>
      <c r="E186" s="130">
        <v>0</v>
      </c>
      <c r="F186" s="258"/>
    </row>
    <row r="187" spans="1:24" ht="28.5" customHeight="1" x14ac:dyDescent="0.25">
      <c r="A187" s="227" t="s">
        <v>275</v>
      </c>
      <c r="B187" s="227" t="s">
        <v>276</v>
      </c>
      <c r="C187" s="246">
        <f>SUM(C188)</f>
        <v>4600</v>
      </c>
      <c r="D187" s="260">
        <f>C187</f>
        <v>4600</v>
      </c>
      <c r="E187" s="246">
        <f>SUM(E188)</f>
        <v>0</v>
      </c>
      <c r="F187" s="247">
        <f t="shared" ref="F187:F188" si="49">E187/D187*100</f>
        <v>0</v>
      </c>
    </row>
    <row r="188" spans="1:24" s="106" customFormat="1" ht="28.5" customHeight="1" x14ac:dyDescent="0.25">
      <c r="A188" s="253" t="s">
        <v>203</v>
      </c>
      <c r="B188" s="253" t="s">
        <v>253</v>
      </c>
      <c r="C188" s="254">
        <f>SUM(C189:C190)</f>
        <v>4600</v>
      </c>
      <c r="D188" s="259">
        <f>C188</f>
        <v>4600</v>
      </c>
      <c r="E188" s="254">
        <f>SUM(E189:E190)</f>
        <v>0</v>
      </c>
      <c r="F188" s="257">
        <f t="shared" si="49"/>
        <v>0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ht="28.5" customHeight="1" x14ac:dyDescent="0.25">
      <c r="A189" s="226" t="s">
        <v>207</v>
      </c>
      <c r="B189" s="226" t="s">
        <v>257</v>
      </c>
      <c r="C189" s="255">
        <v>3200</v>
      </c>
      <c r="D189" s="130">
        <f t="shared" ref="D189:D190" si="50">C189</f>
        <v>3200</v>
      </c>
      <c r="E189" s="130">
        <v>0</v>
      </c>
      <c r="F189" s="258"/>
    </row>
    <row r="190" spans="1:24" ht="28.5" customHeight="1" x14ac:dyDescent="0.25">
      <c r="A190" s="226" t="s">
        <v>209</v>
      </c>
      <c r="B190" s="226" t="s">
        <v>114</v>
      </c>
      <c r="C190" s="255">
        <v>1400</v>
      </c>
      <c r="D190" s="130">
        <f t="shared" si="50"/>
        <v>1400</v>
      </c>
      <c r="E190" s="130">
        <v>0</v>
      </c>
      <c r="F190" s="258"/>
    </row>
    <row r="191" spans="1:24" ht="28.5" customHeight="1" x14ac:dyDescent="0.25">
      <c r="A191" s="227" t="s">
        <v>277</v>
      </c>
      <c r="B191" s="227" t="s">
        <v>278</v>
      </c>
      <c r="C191" s="246">
        <f>SUM(C192)</f>
        <v>1900</v>
      </c>
      <c r="D191" s="260">
        <f>C191</f>
        <v>1900</v>
      </c>
      <c r="E191" s="246">
        <f>SUM(E192)</f>
        <v>0</v>
      </c>
      <c r="F191" s="247">
        <f t="shared" ref="F191:F193" si="51">E191/D191*100</f>
        <v>0</v>
      </c>
    </row>
    <row r="192" spans="1:24" ht="28.5" customHeight="1" x14ac:dyDescent="0.25">
      <c r="A192" s="227" t="s">
        <v>279</v>
      </c>
      <c r="B192" s="227" t="s">
        <v>278</v>
      </c>
      <c r="C192" s="246">
        <f>SUM(C193)</f>
        <v>1900</v>
      </c>
      <c r="D192" s="260">
        <f>C192</f>
        <v>1900</v>
      </c>
      <c r="E192" s="246">
        <f>SUM(E193)</f>
        <v>0</v>
      </c>
      <c r="F192" s="247">
        <f t="shared" si="51"/>
        <v>0</v>
      </c>
    </row>
    <row r="193" spans="1:24" s="106" customFormat="1" ht="28.5" customHeight="1" x14ac:dyDescent="0.25">
      <c r="A193" s="253" t="s">
        <v>203</v>
      </c>
      <c r="B193" s="253" t="s">
        <v>253</v>
      </c>
      <c r="C193" s="254">
        <f>SUM(C194:C199)</f>
        <v>1900</v>
      </c>
      <c r="D193" s="259">
        <f>C193</f>
        <v>1900</v>
      </c>
      <c r="E193" s="254">
        <f>SUM(E194:E199)</f>
        <v>0</v>
      </c>
      <c r="F193" s="257">
        <f t="shared" si="51"/>
        <v>0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 ht="28.5" customHeight="1" x14ac:dyDescent="0.25">
      <c r="A194" s="261">
        <v>4212</v>
      </c>
      <c r="B194" s="226" t="s">
        <v>255</v>
      </c>
      <c r="C194" s="255">
        <v>100</v>
      </c>
      <c r="D194" s="130">
        <f t="shared" ref="D194:D199" si="52">C194</f>
        <v>100</v>
      </c>
      <c r="E194" s="130">
        <v>0</v>
      </c>
      <c r="F194" s="258"/>
    </row>
    <row r="195" spans="1:24" ht="28.5" customHeight="1" x14ac:dyDescent="0.25">
      <c r="A195" s="226" t="s">
        <v>207</v>
      </c>
      <c r="B195" s="226" t="s">
        <v>257</v>
      </c>
      <c r="C195" s="255">
        <v>1000</v>
      </c>
      <c r="D195" s="130">
        <f t="shared" si="52"/>
        <v>1000</v>
      </c>
      <c r="E195" s="130">
        <v>0</v>
      </c>
      <c r="F195" s="258"/>
    </row>
    <row r="196" spans="1:24" ht="28.5" customHeight="1" x14ac:dyDescent="0.25">
      <c r="A196" s="261">
        <v>4222</v>
      </c>
      <c r="B196" s="226" t="s">
        <v>258</v>
      </c>
      <c r="C196" s="255">
        <v>200</v>
      </c>
      <c r="D196" s="130">
        <f t="shared" si="52"/>
        <v>200</v>
      </c>
      <c r="E196" s="130">
        <v>0</v>
      </c>
      <c r="F196" s="258"/>
    </row>
    <row r="197" spans="1:24" ht="28.5" customHeight="1" x14ac:dyDescent="0.25">
      <c r="A197" s="261">
        <v>4227</v>
      </c>
      <c r="B197" s="226" t="s">
        <v>114</v>
      </c>
      <c r="C197" s="255">
        <v>200</v>
      </c>
      <c r="D197" s="130">
        <f t="shared" si="52"/>
        <v>200</v>
      </c>
      <c r="E197" s="130">
        <v>0</v>
      </c>
      <c r="F197" s="258"/>
    </row>
    <row r="198" spans="1:24" ht="28.5" customHeight="1" x14ac:dyDescent="0.25">
      <c r="A198" s="261">
        <v>4241</v>
      </c>
      <c r="B198" s="226" t="s">
        <v>260</v>
      </c>
      <c r="C198" s="255">
        <v>100</v>
      </c>
      <c r="D198" s="130">
        <f t="shared" si="52"/>
        <v>100</v>
      </c>
      <c r="E198" s="130">
        <v>0</v>
      </c>
      <c r="F198" s="258"/>
    </row>
    <row r="199" spans="1:24" ht="28.5" customHeight="1" x14ac:dyDescent="0.25">
      <c r="A199" s="261">
        <v>4262</v>
      </c>
      <c r="B199" s="226" t="s">
        <v>262</v>
      </c>
      <c r="C199" s="255">
        <v>300</v>
      </c>
      <c r="D199" s="130">
        <f t="shared" si="52"/>
        <v>300</v>
      </c>
      <c r="E199" s="130">
        <v>0</v>
      </c>
      <c r="F199" s="258"/>
    </row>
    <row r="200" spans="1:24" s="106" customFormat="1" ht="28.5" customHeight="1" x14ac:dyDescent="0.25">
      <c r="A200" s="227" t="s">
        <v>284</v>
      </c>
      <c r="B200" s="227" t="s">
        <v>285</v>
      </c>
      <c r="C200" s="246">
        <f t="shared" ref="C200:E202" si="53">SUM(C201)</f>
        <v>1000</v>
      </c>
      <c r="D200" s="246">
        <f t="shared" si="53"/>
        <v>1000</v>
      </c>
      <c r="E200" s="246">
        <f t="shared" si="53"/>
        <v>0</v>
      </c>
      <c r="F200" s="247">
        <f t="shared" ref="F200:F202" si="54">E200/D200*100</f>
        <v>0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 s="106" customFormat="1" ht="28.5" customHeight="1" x14ac:dyDescent="0.25">
      <c r="A201" s="227" t="s">
        <v>288</v>
      </c>
      <c r="B201" s="227" t="s">
        <v>289</v>
      </c>
      <c r="C201" s="246">
        <f t="shared" si="53"/>
        <v>1000</v>
      </c>
      <c r="D201" s="246">
        <f t="shared" si="53"/>
        <v>1000</v>
      </c>
      <c r="E201" s="246">
        <f t="shared" si="53"/>
        <v>0</v>
      </c>
      <c r="F201" s="247">
        <f t="shared" si="54"/>
        <v>0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 s="106" customFormat="1" ht="28.5" customHeight="1" x14ac:dyDescent="0.25">
      <c r="A202" s="253" t="s">
        <v>203</v>
      </c>
      <c r="B202" s="253" t="s">
        <v>253</v>
      </c>
      <c r="C202" s="254">
        <f t="shared" si="53"/>
        <v>1000</v>
      </c>
      <c r="D202" s="254">
        <f t="shared" si="53"/>
        <v>1000</v>
      </c>
      <c r="E202" s="254">
        <f t="shared" si="53"/>
        <v>0</v>
      </c>
      <c r="F202" s="257">
        <f t="shared" si="54"/>
        <v>0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 ht="28.5" customHeight="1" x14ac:dyDescent="0.25">
      <c r="A203" s="226" t="s">
        <v>211</v>
      </c>
      <c r="B203" s="226" t="s">
        <v>260</v>
      </c>
      <c r="C203" s="255">
        <v>1000</v>
      </c>
      <c r="D203" s="130">
        <f>C203</f>
        <v>1000</v>
      </c>
      <c r="E203" s="130">
        <v>0</v>
      </c>
      <c r="F203" s="258"/>
    </row>
    <row r="204" spans="1:24" s="106" customFormat="1" ht="28.5" customHeight="1" x14ac:dyDescent="0.25">
      <c r="A204" s="227" t="s">
        <v>290</v>
      </c>
      <c r="B204" s="227" t="s">
        <v>291</v>
      </c>
      <c r="C204" s="246">
        <f t="shared" ref="C204:E205" si="55">SUM(C205)</f>
        <v>1000</v>
      </c>
      <c r="D204" s="246">
        <f t="shared" si="55"/>
        <v>1000</v>
      </c>
      <c r="E204" s="246">
        <f t="shared" si="55"/>
        <v>324.86</v>
      </c>
      <c r="F204" s="247">
        <f t="shared" ref="F204:F206" si="56">E204/D204*100</f>
        <v>32.486000000000004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 s="106" customFormat="1" ht="28.5" customHeight="1" x14ac:dyDescent="0.25">
      <c r="A205" s="227" t="s">
        <v>292</v>
      </c>
      <c r="B205" s="227" t="s">
        <v>291</v>
      </c>
      <c r="C205" s="246">
        <f t="shared" si="55"/>
        <v>1000</v>
      </c>
      <c r="D205" s="246">
        <f t="shared" si="55"/>
        <v>1000</v>
      </c>
      <c r="E205" s="246">
        <f t="shared" si="55"/>
        <v>324.86</v>
      </c>
      <c r="F205" s="247">
        <f t="shared" si="56"/>
        <v>32.486000000000004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s="106" customFormat="1" ht="28.5" customHeight="1" x14ac:dyDescent="0.25">
      <c r="A206" s="253" t="s">
        <v>203</v>
      </c>
      <c r="B206" s="253" t="s">
        <v>253</v>
      </c>
      <c r="C206" s="254">
        <f>SUM(C207:C209)</f>
        <v>1000</v>
      </c>
      <c r="D206" s="254">
        <f>SUM(D207:D209)</f>
        <v>1000</v>
      </c>
      <c r="E206" s="254">
        <f>SUM(E207:E209)</f>
        <v>324.86</v>
      </c>
      <c r="F206" s="257">
        <f t="shared" si="56"/>
        <v>32.486000000000004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 ht="28.5" customHeight="1" x14ac:dyDescent="0.25">
      <c r="A207" s="226" t="s">
        <v>207</v>
      </c>
      <c r="B207" s="226" t="s">
        <v>257</v>
      </c>
      <c r="C207" s="255">
        <v>800</v>
      </c>
      <c r="D207" s="130">
        <f>C207</f>
        <v>800</v>
      </c>
      <c r="E207" s="130">
        <v>324.86</v>
      </c>
      <c r="F207" s="258"/>
    </row>
    <row r="208" spans="1:24" ht="28.5" customHeight="1" x14ac:dyDescent="0.25">
      <c r="A208" s="226" t="s">
        <v>209</v>
      </c>
      <c r="B208" s="226" t="s">
        <v>114</v>
      </c>
      <c r="C208" s="255">
        <v>100</v>
      </c>
      <c r="D208" s="130">
        <f t="shared" ref="D208:D209" si="57">C208</f>
        <v>100</v>
      </c>
      <c r="E208" s="130">
        <v>0</v>
      </c>
      <c r="F208" s="258"/>
    </row>
    <row r="209" spans="1:24" ht="28.5" customHeight="1" x14ac:dyDescent="0.25">
      <c r="A209" s="226" t="s">
        <v>211</v>
      </c>
      <c r="B209" s="226" t="s">
        <v>260</v>
      </c>
      <c r="C209" s="255">
        <v>100</v>
      </c>
      <c r="D209" s="130">
        <f t="shared" si="57"/>
        <v>100</v>
      </c>
      <c r="E209" s="130">
        <v>0</v>
      </c>
      <c r="F209" s="258"/>
    </row>
    <row r="210" spans="1:24" ht="28.5" customHeight="1" x14ac:dyDescent="0.25">
      <c r="A210" s="227" t="s">
        <v>301</v>
      </c>
      <c r="B210" s="227" t="s">
        <v>302</v>
      </c>
      <c r="C210" s="246">
        <f>SUM(C211,C215)</f>
        <v>5000</v>
      </c>
      <c r="D210" s="246">
        <f>SUM(D211,D215)</f>
        <v>5000</v>
      </c>
      <c r="E210" s="246">
        <f>SUM(E211,E215)</f>
        <v>2730</v>
      </c>
      <c r="F210" s="247">
        <f t="shared" ref="F210:F212" si="58">E210/D210*100</f>
        <v>54.6</v>
      </c>
    </row>
    <row r="211" spans="1:24" ht="28.5" customHeight="1" x14ac:dyDescent="0.25">
      <c r="A211" s="227" t="s">
        <v>303</v>
      </c>
      <c r="B211" s="227" t="s">
        <v>302</v>
      </c>
      <c r="C211" s="246">
        <f t="shared" ref="C211:E211" si="59">SUM(C212)</f>
        <v>0</v>
      </c>
      <c r="D211" s="246">
        <f t="shared" si="59"/>
        <v>0</v>
      </c>
      <c r="E211" s="246">
        <f t="shared" si="59"/>
        <v>0</v>
      </c>
      <c r="F211" s="247" t="e">
        <f t="shared" si="58"/>
        <v>#DIV/0!</v>
      </c>
    </row>
    <row r="212" spans="1:24" s="106" customFormat="1" ht="28.5" customHeight="1" x14ac:dyDescent="0.25">
      <c r="A212" s="253" t="s">
        <v>203</v>
      </c>
      <c r="B212" s="253" t="s">
        <v>253</v>
      </c>
      <c r="C212" s="254">
        <f>SUM(C213:C214)</f>
        <v>0</v>
      </c>
      <c r="D212" s="254">
        <f>SUM(D213:D214)</f>
        <v>0</v>
      </c>
      <c r="E212" s="254">
        <f>SUM(E213:E214)</f>
        <v>0</v>
      </c>
      <c r="F212" s="257" t="e">
        <f t="shared" si="58"/>
        <v>#DIV/0!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ht="28.5" customHeight="1" x14ac:dyDescent="0.25">
      <c r="A213" s="226" t="s">
        <v>207</v>
      </c>
      <c r="B213" s="226" t="s">
        <v>257</v>
      </c>
      <c r="C213" s="255">
        <v>0</v>
      </c>
      <c r="D213" s="130">
        <f t="shared" ref="D213:D214" si="60">C213</f>
        <v>0</v>
      </c>
      <c r="E213" s="130">
        <v>0</v>
      </c>
      <c r="F213" s="258"/>
    </row>
    <row r="214" spans="1:24" ht="28.5" customHeight="1" x14ac:dyDescent="0.25">
      <c r="A214" s="261">
        <v>4227</v>
      </c>
      <c r="B214" s="226" t="s">
        <v>114</v>
      </c>
      <c r="C214" s="255">
        <v>0</v>
      </c>
      <c r="D214" s="130">
        <f t="shared" si="60"/>
        <v>0</v>
      </c>
      <c r="E214" s="130">
        <v>0</v>
      </c>
      <c r="F214" s="258"/>
    </row>
    <row r="215" spans="1:24" ht="39.75" customHeight="1" x14ac:dyDescent="0.25">
      <c r="A215" s="227" t="s">
        <v>321</v>
      </c>
      <c r="B215" s="227" t="s">
        <v>322</v>
      </c>
      <c r="C215" s="246">
        <f t="shared" ref="C215" si="61">SUM(C216)</f>
        <v>5000</v>
      </c>
      <c r="D215" s="246">
        <f t="shared" ref="D215" si="62">SUM(D216)</f>
        <v>5000</v>
      </c>
      <c r="E215" s="246">
        <f t="shared" ref="E215" si="63">SUM(E216)</f>
        <v>2730</v>
      </c>
      <c r="F215" s="247">
        <f t="shared" ref="F215:F216" si="64">E215/D215*100</f>
        <v>54.6</v>
      </c>
    </row>
    <row r="216" spans="1:24" s="106" customFormat="1" ht="28.5" customHeight="1" x14ac:dyDescent="0.25">
      <c r="A216" s="253" t="s">
        <v>203</v>
      </c>
      <c r="B216" s="253" t="s">
        <v>253</v>
      </c>
      <c r="C216" s="254">
        <f>SUM(C217:C218)</f>
        <v>5000</v>
      </c>
      <c r="D216" s="254">
        <f>SUM(D217:D218)</f>
        <v>5000</v>
      </c>
      <c r="E216" s="254">
        <f>SUM(E217:E218)</f>
        <v>2730</v>
      </c>
      <c r="F216" s="257">
        <f t="shared" si="64"/>
        <v>54.6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ht="28.5" customHeight="1" x14ac:dyDescent="0.25">
      <c r="A217" s="226" t="s">
        <v>207</v>
      </c>
      <c r="B217" s="226" t="s">
        <v>257</v>
      </c>
      <c r="C217" s="255">
        <v>3000</v>
      </c>
      <c r="D217" s="130">
        <f t="shared" ref="D217:D218" si="65">C217</f>
        <v>3000</v>
      </c>
      <c r="E217" s="130">
        <v>0</v>
      </c>
      <c r="F217" s="258"/>
    </row>
    <row r="218" spans="1:24" ht="28.5" customHeight="1" x14ac:dyDescent="0.25">
      <c r="A218" s="261">
        <v>4227</v>
      </c>
      <c r="B218" s="226" t="s">
        <v>114</v>
      </c>
      <c r="C218" s="255">
        <v>2000</v>
      </c>
      <c r="D218" s="130">
        <f t="shared" si="65"/>
        <v>2000</v>
      </c>
      <c r="E218" s="130">
        <v>2730</v>
      </c>
      <c r="F218" s="258"/>
    </row>
    <row r="219" spans="1:24" s="106" customFormat="1" ht="34.5" customHeight="1" x14ac:dyDescent="0.25">
      <c r="A219" s="251" t="s">
        <v>304</v>
      </c>
      <c r="B219" s="251" t="s">
        <v>305</v>
      </c>
      <c r="C219" s="252">
        <f t="shared" ref="C219:E221" si="66">SUM(C220)</f>
        <v>23300</v>
      </c>
      <c r="D219" s="252">
        <f t="shared" si="66"/>
        <v>23300</v>
      </c>
      <c r="E219" s="252">
        <f t="shared" si="66"/>
        <v>11467.88</v>
      </c>
      <c r="F219" s="275">
        <f t="shared" ref="F219:F222" si="67">E219/D219*100</f>
        <v>49.218369098712444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s="106" customFormat="1" ht="28.5" customHeight="1" x14ac:dyDescent="0.25">
      <c r="A220" s="227" t="s">
        <v>272</v>
      </c>
      <c r="B220" s="227" t="s">
        <v>273</v>
      </c>
      <c r="C220" s="246">
        <f t="shared" si="66"/>
        <v>23300</v>
      </c>
      <c r="D220" s="246">
        <f t="shared" si="66"/>
        <v>23300</v>
      </c>
      <c r="E220" s="246">
        <f t="shared" si="66"/>
        <v>11467.88</v>
      </c>
      <c r="F220" s="247">
        <f t="shared" si="67"/>
        <v>49.218369098712444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s="106" customFormat="1" ht="28.5" customHeight="1" x14ac:dyDescent="0.25">
      <c r="A221" s="227" t="s">
        <v>274</v>
      </c>
      <c r="B221" s="227" t="s">
        <v>273</v>
      </c>
      <c r="C221" s="246">
        <f t="shared" si="66"/>
        <v>23300</v>
      </c>
      <c r="D221" s="246">
        <f t="shared" si="66"/>
        <v>23300</v>
      </c>
      <c r="E221" s="246">
        <f t="shared" si="66"/>
        <v>11467.88</v>
      </c>
      <c r="F221" s="247">
        <f t="shared" si="67"/>
        <v>49.218369098712444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s="106" customFormat="1" ht="28.5" customHeight="1" x14ac:dyDescent="0.25">
      <c r="A222" s="253" t="s">
        <v>159</v>
      </c>
      <c r="B222" s="253" t="s">
        <v>11</v>
      </c>
      <c r="C222" s="254">
        <f>SUM(C223:C224)</f>
        <v>23300</v>
      </c>
      <c r="D222" s="254">
        <f>SUM(D223:D224)</f>
        <v>23300</v>
      </c>
      <c r="E222" s="254">
        <f>SUM(E223:E224)</f>
        <v>11467.88</v>
      </c>
      <c r="F222" s="257">
        <f t="shared" si="67"/>
        <v>49.218369098712444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ht="28.5" customHeight="1" x14ac:dyDescent="0.25">
      <c r="A223" s="261">
        <v>3235</v>
      </c>
      <c r="B223" s="226" t="s">
        <v>230</v>
      </c>
      <c r="C223" s="255">
        <v>22500</v>
      </c>
      <c r="D223" s="130">
        <f t="shared" ref="D223:D224" si="68">C223</f>
        <v>22500</v>
      </c>
      <c r="E223" s="130">
        <v>11250</v>
      </c>
      <c r="F223" s="258"/>
    </row>
    <row r="224" spans="1:24" ht="28.5" customHeight="1" x14ac:dyDescent="0.25">
      <c r="A224" s="226" t="s">
        <v>178</v>
      </c>
      <c r="B224" s="226" t="s">
        <v>232</v>
      </c>
      <c r="C224" s="255">
        <v>800</v>
      </c>
      <c r="D224" s="130">
        <f t="shared" si="68"/>
        <v>800</v>
      </c>
      <c r="E224" s="130">
        <v>217.88</v>
      </c>
      <c r="F224" s="258"/>
    </row>
    <row r="225" spans="1:24" s="106" customFormat="1" ht="28.5" customHeight="1" x14ac:dyDescent="0.25">
      <c r="A225" s="251" t="s">
        <v>306</v>
      </c>
      <c r="B225" s="251" t="s">
        <v>307</v>
      </c>
      <c r="C225" s="252">
        <f>SUM(C226,C230)</f>
        <v>200</v>
      </c>
      <c r="D225" s="252">
        <f>SUM(D226,D230)</f>
        <v>200</v>
      </c>
      <c r="E225" s="252">
        <f>SUM(E226,E230)</f>
        <v>0</v>
      </c>
      <c r="F225" s="275">
        <f t="shared" ref="F225:F228" si="69">E225/D225*100</f>
        <v>0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ht="28.5" customHeight="1" x14ac:dyDescent="0.25">
      <c r="A226" s="227" t="s">
        <v>272</v>
      </c>
      <c r="B226" s="227" t="s">
        <v>273</v>
      </c>
      <c r="C226" s="246">
        <f t="shared" ref="C226:E228" si="70">SUM(C227)</f>
        <v>100</v>
      </c>
      <c r="D226" s="246">
        <f t="shared" si="70"/>
        <v>100</v>
      </c>
      <c r="E226" s="246">
        <f t="shared" si="70"/>
        <v>0</v>
      </c>
      <c r="F226" s="247">
        <f t="shared" si="69"/>
        <v>0</v>
      </c>
    </row>
    <row r="227" spans="1:24" ht="28.5" customHeight="1" x14ac:dyDescent="0.25">
      <c r="A227" s="227" t="s">
        <v>274</v>
      </c>
      <c r="B227" s="227" t="s">
        <v>273</v>
      </c>
      <c r="C227" s="246">
        <f t="shared" si="70"/>
        <v>100</v>
      </c>
      <c r="D227" s="246">
        <f t="shared" si="70"/>
        <v>100</v>
      </c>
      <c r="E227" s="246">
        <f t="shared" si="70"/>
        <v>0</v>
      </c>
      <c r="F227" s="247">
        <f t="shared" si="69"/>
        <v>0</v>
      </c>
    </row>
    <row r="228" spans="1:24" s="106" customFormat="1" ht="28.5" customHeight="1" x14ac:dyDescent="0.25">
      <c r="A228" s="253" t="s">
        <v>199</v>
      </c>
      <c r="B228" s="253" t="s">
        <v>251</v>
      </c>
      <c r="C228" s="254">
        <f t="shared" si="70"/>
        <v>100</v>
      </c>
      <c r="D228" s="254">
        <f t="shared" si="70"/>
        <v>100</v>
      </c>
      <c r="E228" s="254">
        <f t="shared" si="70"/>
        <v>0</v>
      </c>
      <c r="F228" s="257">
        <f t="shared" si="69"/>
        <v>0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1:24" ht="28.5" customHeight="1" x14ac:dyDescent="0.25">
      <c r="A229" s="226" t="s">
        <v>201</v>
      </c>
      <c r="B229" s="226" t="s">
        <v>252</v>
      </c>
      <c r="C229" s="255">
        <v>100</v>
      </c>
      <c r="D229" s="130">
        <f t="shared" ref="D229" si="71">C229</f>
        <v>100</v>
      </c>
      <c r="E229" s="130">
        <v>0</v>
      </c>
      <c r="F229" s="258"/>
    </row>
    <row r="230" spans="1:24" s="106" customFormat="1" ht="28.5" customHeight="1" x14ac:dyDescent="0.25">
      <c r="A230" s="227" t="s">
        <v>284</v>
      </c>
      <c r="B230" s="227" t="s">
        <v>285</v>
      </c>
      <c r="C230" s="246">
        <f t="shared" ref="C230:E232" si="72">SUM(C231)</f>
        <v>100</v>
      </c>
      <c r="D230" s="246">
        <f t="shared" si="72"/>
        <v>100</v>
      </c>
      <c r="E230" s="246">
        <f t="shared" si="72"/>
        <v>0</v>
      </c>
      <c r="F230" s="247">
        <f t="shared" ref="F230:F232" si="73">E230/D230*100</f>
        <v>0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s="106" customFormat="1" ht="28.5" customHeight="1" x14ac:dyDescent="0.25">
      <c r="A231" s="227" t="s">
        <v>288</v>
      </c>
      <c r="B231" s="227" t="s">
        <v>289</v>
      </c>
      <c r="C231" s="246">
        <f t="shared" si="72"/>
        <v>100</v>
      </c>
      <c r="D231" s="246">
        <f t="shared" si="72"/>
        <v>100</v>
      </c>
      <c r="E231" s="246">
        <f t="shared" si="72"/>
        <v>0</v>
      </c>
      <c r="F231" s="247">
        <f t="shared" si="73"/>
        <v>0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s="106" customFormat="1" ht="28.5" customHeight="1" x14ac:dyDescent="0.25">
      <c r="A232" s="253" t="s">
        <v>199</v>
      </c>
      <c r="B232" s="253" t="s">
        <v>251</v>
      </c>
      <c r="C232" s="254">
        <f t="shared" si="72"/>
        <v>100</v>
      </c>
      <c r="D232" s="254">
        <f t="shared" si="72"/>
        <v>100</v>
      </c>
      <c r="E232" s="254">
        <f t="shared" si="72"/>
        <v>0</v>
      </c>
      <c r="F232" s="257">
        <f t="shared" si="73"/>
        <v>0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ht="28.5" customHeight="1" x14ac:dyDescent="0.25">
      <c r="A233" s="226" t="s">
        <v>201</v>
      </c>
      <c r="B233" s="226" t="s">
        <v>252</v>
      </c>
      <c r="C233" s="255">
        <v>100</v>
      </c>
      <c r="D233" s="130">
        <f t="shared" ref="D233" si="74">C233</f>
        <v>100</v>
      </c>
      <c r="E233" s="130">
        <v>0</v>
      </c>
      <c r="F233" s="258"/>
    </row>
    <row r="234" spans="1:24" s="106" customFormat="1" ht="37.5" customHeight="1" x14ac:dyDescent="0.25">
      <c r="A234" s="251" t="s">
        <v>313</v>
      </c>
      <c r="B234" s="251" t="s">
        <v>314</v>
      </c>
      <c r="C234" s="252">
        <f>SUM(C235,C244)</f>
        <v>24890</v>
      </c>
      <c r="D234" s="274">
        <f>C234</f>
        <v>24890</v>
      </c>
      <c r="E234" s="252">
        <f>SUM(E235,E244)</f>
        <v>11339.36</v>
      </c>
      <c r="F234" s="275">
        <f t="shared" ref="F234:F237" si="75">E234/D234*100</f>
        <v>45.557894736842108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s="106" customFormat="1" ht="28.5" customHeight="1" x14ac:dyDescent="0.25">
      <c r="A235" s="227" t="s">
        <v>272</v>
      </c>
      <c r="B235" s="227" t="s">
        <v>273</v>
      </c>
      <c r="C235" s="246">
        <f>SUM(C236)</f>
        <v>7060</v>
      </c>
      <c r="D235" s="260">
        <f>C235</f>
        <v>7060</v>
      </c>
      <c r="E235" s="246">
        <f>SUM(E236)</f>
        <v>400</v>
      </c>
      <c r="F235" s="247">
        <f t="shared" si="75"/>
        <v>5.6657223796034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s="106" customFormat="1" ht="28.5" customHeight="1" x14ac:dyDescent="0.25">
      <c r="A236" s="227" t="s">
        <v>274</v>
      </c>
      <c r="B236" s="227" t="s">
        <v>273</v>
      </c>
      <c r="C236" s="246">
        <f>SUM(C241,C237)</f>
        <v>7060</v>
      </c>
      <c r="D236" s="260">
        <f>C236</f>
        <v>7060</v>
      </c>
      <c r="E236" s="246">
        <f>SUM(E241,E237)</f>
        <v>400</v>
      </c>
      <c r="F236" s="247">
        <f t="shared" si="75"/>
        <v>5.6657223796034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s="106" customFormat="1" ht="28.5" customHeight="1" x14ac:dyDescent="0.25">
      <c r="A237" s="253" t="s">
        <v>151</v>
      </c>
      <c r="B237" s="253" t="s">
        <v>5</v>
      </c>
      <c r="C237" s="254">
        <f>SUM(C238:C240)</f>
        <v>6900</v>
      </c>
      <c r="D237" s="130">
        <f t="shared" ref="D237:D243" si="76">C237</f>
        <v>6900</v>
      </c>
      <c r="E237" s="254">
        <f>SUM(E238:E240)</f>
        <v>400</v>
      </c>
      <c r="F237" s="257">
        <f t="shared" si="75"/>
        <v>5.7971014492753623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ht="28.5" customHeight="1" x14ac:dyDescent="0.25">
      <c r="A238" s="226" t="s">
        <v>153</v>
      </c>
      <c r="B238" s="226" t="s">
        <v>28</v>
      </c>
      <c r="C238" s="255">
        <v>4700</v>
      </c>
      <c r="D238" s="130">
        <f t="shared" si="76"/>
        <v>4700</v>
      </c>
      <c r="E238" s="130">
        <v>0</v>
      </c>
      <c r="F238" s="258"/>
    </row>
    <row r="239" spans="1:24" ht="28.5" customHeight="1" x14ac:dyDescent="0.25">
      <c r="A239" s="226" t="s">
        <v>156</v>
      </c>
      <c r="B239" s="226" t="s">
        <v>213</v>
      </c>
      <c r="C239" s="255">
        <v>1400</v>
      </c>
      <c r="D239" s="130">
        <f t="shared" si="76"/>
        <v>1400</v>
      </c>
      <c r="E239" s="130">
        <v>400</v>
      </c>
      <c r="F239" s="258"/>
    </row>
    <row r="240" spans="1:24" ht="28.5" customHeight="1" x14ac:dyDescent="0.25">
      <c r="A240" s="226" t="s">
        <v>158</v>
      </c>
      <c r="B240" s="226" t="s">
        <v>215</v>
      </c>
      <c r="C240" s="255">
        <v>800</v>
      </c>
      <c r="D240" s="130">
        <f t="shared" si="76"/>
        <v>800</v>
      </c>
      <c r="E240" s="130">
        <v>0</v>
      </c>
      <c r="F240" s="258"/>
    </row>
    <row r="241" spans="1:24" s="106" customFormat="1" ht="28.5" customHeight="1" x14ac:dyDescent="0.25">
      <c r="A241" s="253" t="s">
        <v>159</v>
      </c>
      <c r="B241" s="253" t="s">
        <v>11</v>
      </c>
      <c r="C241" s="254">
        <f>SUM(C242:C243)</f>
        <v>160</v>
      </c>
      <c r="D241" s="130">
        <f t="shared" si="76"/>
        <v>160</v>
      </c>
      <c r="E241" s="254">
        <f>SUM(E242:E243)</f>
        <v>0</v>
      </c>
      <c r="F241" s="257">
        <f t="shared" ref="F241" si="77">E241/D241*100</f>
        <v>0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ht="28.5" customHeight="1" x14ac:dyDescent="0.25">
      <c r="A242" s="226" t="s">
        <v>162</v>
      </c>
      <c r="B242" s="226" t="s">
        <v>216</v>
      </c>
      <c r="C242" s="255">
        <v>100</v>
      </c>
      <c r="D242" s="130">
        <f t="shared" si="76"/>
        <v>100</v>
      </c>
      <c r="E242" s="130">
        <v>0</v>
      </c>
      <c r="F242" s="258"/>
    </row>
    <row r="243" spans="1:24" ht="28.5" customHeight="1" x14ac:dyDescent="0.25">
      <c r="A243" s="226" t="s">
        <v>177</v>
      </c>
      <c r="B243" s="226" t="s">
        <v>231</v>
      </c>
      <c r="C243" s="255">
        <v>60</v>
      </c>
      <c r="D243" s="130">
        <f t="shared" si="76"/>
        <v>60</v>
      </c>
      <c r="E243" s="130">
        <v>0</v>
      </c>
      <c r="F243" s="258"/>
    </row>
    <row r="244" spans="1:24" s="106" customFormat="1" ht="28.5" customHeight="1" x14ac:dyDescent="0.25">
      <c r="A244" s="227" t="s">
        <v>284</v>
      </c>
      <c r="B244" s="227" t="s">
        <v>285</v>
      </c>
      <c r="C244" s="246">
        <f>SUM(C245)</f>
        <v>17830</v>
      </c>
      <c r="D244" s="246">
        <f>SUM(D245)</f>
        <v>17830</v>
      </c>
      <c r="E244" s="246">
        <f>SUM(E245)</f>
        <v>10939.36</v>
      </c>
      <c r="F244" s="247">
        <f t="shared" ref="F244:F246" si="78">E244/D244*100</f>
        <v>61.35367358384746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1:24" s="106" customFormat="1" ht="28.5" customHeight="1" x14ac:dyDescent="0.25">
      <c r="A245" s="227" t="s">
        <v>315</v>
      </c>
      <c r="B245" s="227" t="s">
        <v>316</v>
      </c>
      <c r="C245" s="246">
        <f>SUM(C246,C249)</f>
        <v>17830</v>
      </c>
      <c r="D245" s="246">
        <f>SUM(D246,D249)</f>
        <v>17830</v>
      </c>
      <c r="E245" s="246">
        <f>SUM(E246,E249)</f>
        <v>10939.36</v>
      </c>
      <c r="F245" s="247">
        <f t="shared" si="78"/>
        <v>61.35367358384746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s="106" customFormat="1" ht="28.5" customHeight="1" x14ac:dyDescent="0.25">
      <c r="A246" s="253" t="s">
        <v>151</v>
      </c>
      <c r="B246" s="253" t="s">
        <v>5</v>
      </c>
      <c r="C246" s="254">
        <f>SUM(C247:C248)</f>
        <v>16700</v>
      </c>
      <c r="D246" s="254">
        <f>SUM(D247:D248)</f>
        <v>16700</v>
      </c>
      <c r="E246" s="254">
        <f>SUM(E247:E248)</f>
        <v>10708.42</v>
      </c>
      <c r="F246" s="257">
        <f t="shared" si="78"/>
        <v>64.122275449101792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ht="28.5" customHeight="1" x14ac:dyDescent="0.25">
      <c r="A247" s="226" t="s">
        <v>153</v>
      </c>
      <c r="B247" s="226" t="s">
        <v>28</v>
      </c>
      <c r="C247" s="255">
        <v>14100</v>
      </c>
      <c r="D247" s="130">
        <f t="shared" ref="D247:D252" si="79">C247</f>
        <v>14100</v>
      </c>
      <c r="E247" s="130">
        <v>9191.77</v>
      </c>
      <c r="F247" s="258"/>
    </row>
    <row r="248" spans="1:24" ht="28.5" customHeight="1" x14ac:dyDescent="0.25">
      <c r="A248" s="226" t="s">
        <v>158</v>
      </c>
      <c r="B248" s="226" t="s">
        <v>215</v>
      </c>
      <c r="C248" s="255">
        <v>2600</v>
      </c>
      <c r="D248" s="130">
        <f t="shared" si="79"/>
        <v>2600</v>
      </c>
      <c r="E248" s="130">
        <v>1516.65</v>
      </c>
      <c r="F248" s="258"/>
    </row>
    <row r="249" spans="1:24" s="106" customFormat="1" ht="28.5" customHeight="1" x14ac:dyDescent="0.25">
      <c r="A249" s="253" t="s">
        <v>159</v>
      </c>
      <c r="B249" s="253" t="s">
        <v>11</v>
      </c>
      <c r="C249" s="254">
        <f>SUM(C250:C252)</f>
        <v>1130</v>
      </c>
      <c r="D249" s="254">
        <f>SUM(D250:D252)</f>
        <v>1130</v>
      </c>
      <c r="E249" s="254">
        <f>SUM(E250:E252)</f>
        <v>230.94</v>
      </c>
      <c r="F249" s="257">
        <f t="shared" ref="F249" si="80">E249/D249*100</f>
        <v>20.43716814159292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s="106" customFormat="1" ht="28.5" customHeight="1" x14ac:dyDescent="0.25">
      <c r="A250" s="261">
        <v>3211</v>
      </c>
      <c r="B250" s="226" t="s">
        <v>30</v>
      </c>
      <c r="C250" s="255">
        <v>30</v>
      </c>
      <c r="D250" s="130">
        <f t="shared" si="79"/>
        <v>30</v>
      </c>
      <c r="E250" s="255">
        <v>0</v>
      </c>
      <c r="F250" s="258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1:24" ht="28.5" customHeight="1" x14ac:dyDescent="0.25">
      <c r="A251" s="226" t="s">
        <v>162</v>
      </c>
      <c r="B251" s="226" t="s">
        <v>216</v>
      </c>
      <c r="C251" s="255">
        <v>400</v>
      </c>
      <c r="D251" s="130">
        <f t="shared" si="79"/>
        <v>400</v>
      </c>
      <c r="E251" s="130">
        <v>230.94</v>
      </c>
      <c r="F251" s="258"/>
    </row>
    <row r="252" spans="1:24" ht="28.5" customHeight="1" x14ac:dyDescent="0.25">
      <c r="A252" s="261">
        <v>3221</v>
      </c>
      <c r="B252" s="226" t="s">
        <v>219</v>
      </c>
      <c r="C252" s="255">
        <v>700</v>
      </c>
      <c r="D252" s="130">
        <f t="shared" si="79"/>
        <v>700</v>
      </c>
      <c r="E252" s="130">
        <v>0</v>
      </c>
      <c r="F252" s="258"/>
    </row>
    <row r="253" spans="1:24" x14ac:dyDescent="0.25">
      <c r="A253" s="45"/>
      <c r="B253" s="45"/>
      <c r="C253" s="45"/>
      <c r="D253" s="45"/>
      <c r="E253" s="45"/>
      <c r="F253" s="276"/>
    </row>
  </sheetData>
  <mergeCells count="5">
    <mergeCell ref="A11:B11"/>
    <mergeCell ref="A4:F4"/>
    <mergeCell ref="A6:B6"/>
    <mergeCell ref="A7:B7"/>
    <mergeCell ref="A2:F2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SAŽETAK</vt:lpstr>
      <vt:lpstr>Prihodi po ekonomskoj klas.</vt:lpstr>
      <vt:lpstr>Rashodi po ekonomskoj klas.</vt:lpstr>
      <vt:lpstr>Prihodi  prema izvorima finan</vt:lpstr>
      <vt:lpstr>Rashodi prema izvorima finan</vt:lpstr>
      <vt:lpstr>Rashodi prema funkcijskoj k </vt:lpstr>
      <vt:lpstr>Račun financiranja</vt:lpstr>
      <vt:lpstr>POSEBNI DIO</vt:lpstr>
      <vt:lpstr>'Prihodi po ekonomskoj klas.'!Print_Area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 BOBAN</cp:lastModifiedBy>
  <cp:lastPrinted>2026-07-24T13:32:12Z</cp:lastPrinted>
  <dcterms:created xsi:type="dcterms:W3CDTF">2022-08-12T12:51:27Z</dcterms:created>
  <dcterms:modified xsi:type="dcterms:W3CDTF">2026-07-24T13:32:19Z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 (3).xlsx</vt:lpwstr>
  </property>
</Properties>
</file>